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285" windowWidth="11820" windowHeight="11580" tabRatio="928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externalReferences>
    <externalReference r:id="rId8"/>
  </externalReferences>
  <definedNames>
    <definedName name="_xlnm.Print_Titles" localSheetId="1">'№1-1мз'!$7:$10</definedName>
    <definedName name="_xlnm.Print_Titles" localSheetId="0">'№1-мз'!$9:$12</definedName>
    <definedName name="учреждение">'[1]Справочник'!$B$2:$B$256</definedName>
  </definedNames>
  <calcPr fullCalcOnLoad="1"/>
</workbook>
</file>

<file path=xl/sharedStrings.xml><?xml version="1.0" encoding="utf-8"?>
<sst xmlns="http://schemas.openxmlformats.org/spreadsheetml/2006/main" count="344" uniqueCount="177">
  <si>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</si>
  <si>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</si>
  <si>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</si>
  <si>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</si>
  <si>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</si>
  <si>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</si>
  <si>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</si>
  <si>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</si>
  <si>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</si>
  <si>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</si>
  <si>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</si>
  <si>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</si>
  <si>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</si>
  <si>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</si>
  <si>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</si>
  <si>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</si>
  <si>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</si>
  <si>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</si>
  <si>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</si>
  <si>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</si>
  <si>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</si>
  <si>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</si>
  <si>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</si>
  <si>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</si>
  <si>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</si>
  <si>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</si>
  <si>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</si>
  <si>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</si>
  <si>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</si>
  <si>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</si>
  <si>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</si>
  <si>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</si>
  <si>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</si>
  <si>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</si>
  <si>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</si>
  <si>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</si>
  <si>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</si>
  <si>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</si>
  <si>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</si>
  <si>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</si>
  <si>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</si>
  <si>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</si>
  <si>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</si>
  <si>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</si>
  <si>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</si>
  <si>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</si>
  <si>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</si>
  <si>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</si>
  <si>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</si>
  <si>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</si>
  <si>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</si>
  <si>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</si>
  <si>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</si>
  <si>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</si>
  <si>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</si>
  <si>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</si>
  <si>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</si>
  <si>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</si>
  <si>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</si>
  <si>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</si>
  <si>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</si>
  <si>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</si>
  <si>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</si>
  <si>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</si>
  <si>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</si>
  <si>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</si>
  <si>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</si>
  <si>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</si>
  <si>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</si>
  <si>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</si>
  <si>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</si>
  <si>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</si>
  <si>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</si>
  <si>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</si>
  <si>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</si>
  <si>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</si>
  <si>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</si>
  <si>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</si>
  <si>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</si>
  <si>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</si>
  <si>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</si>
  <si>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</si>
  <si>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</si>
  <si>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</si>
  <si>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</si>
  <si>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</si>
  <si>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</si>
  <si>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</si>
  <si>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</si>
  <si>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</si>
  <si>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</si>
  <si>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</si>
  <si>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</si>
  <si>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</si>
  <si>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</si>
  <si>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</si>
  <si>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</si>
  <si>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</si>
  <si>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</si>
  <si>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</si>
  <si>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</si>
  <si>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</si>
  <si>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</si>
  <si>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</si>
  <si>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</si>
  <si>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</si>
  <si>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</si>
  <si>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</si>
  <si>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</si>
  <si>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</si>
  <si>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</si>
  <si>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</si>
  <si>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</si>
  <si>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</si>
  <si>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</si>
  <si>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</si>
  <si>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</si>
  <si>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</si>
  <si>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</si>
  <si>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</si>
  <si>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</si>
  <si>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</si>
  <si>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</si>
  <si>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</si>
  <si>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</si>
  <si>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</si>
  <si>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2.7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</si>
  <si>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</si>
  <si>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</si>
  <si>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</si>
  <si>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</si>
  <si>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</si>
  <si>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</si>
  <si>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</si>
  <si>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</si>
  <si>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</si>
  <si>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</si>
  <si>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Всего размещено заказов у ед.поставщика (исполнителя, подрядчика) ст.93 ФЗ №44 (сумма строк 2.1-2.10)</t>
  </si>
  <si>
    <t>в т.ч. по п.29 ч.1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</si>
  <si>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</si>
  <si>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</si>
  <si>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</si>
  <si>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</si>
  <si>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 xml:space="preserve">В случае поэтапного исполнения контракта сумма контракта с нарушенным сроком оплаты берется полностью. </t>
  </si>
  <si>
    <t>Сумма расходов на проведение совместных закупок, тыс.руб.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</si>
  <si>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2021 году.  Объявленные - все закупки, которые были объявлены в  2021 году , а завершенные - это закупки, по которым процедура определения поставщика была завершена в 2021 году (включая закупки размещенные в 2020 году, но завершенные в 2021 году)</t>
    </r>
  </si>
  <si>
    <t>Количество заключенных контрактов (договоров)  в 2021 году</t>
  </si>
  <si>
    <t>Общая сумма заключенных контрактов (договоров) в 2021 году</t>
  </si>
  <si>
    <t>Оплаченная сумма по контрактам (договорам)* в  2021г.</t>
  </si>
  <si>
    <t>Заключено в 2021 году</t>
  </si>
  <si>
    <t>Оплачено* в  2021 г.</t>
  </si>
  <si>
    <r>
      <t>Всего оплачено в 2021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</si>
  <si>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2021 году по контраткам (договорам) заключенным с привлечением субподрядчиков, соисполнителей из числа СМП, СОНО***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</si>
  <si>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2021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</si>
  <si>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2021 году, независимо от года заключения </t>
    </r>
  </si>
  <si>
    <r>
      <t xml:space="preserve">**** по строке 4 в графах 6, 8, 10, 12 указывается сумма доведенных средств на закупку ТРУ на 2021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</si>
  <si>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r>
      <t>Количество</t>
    </r>
    <r>
      <rPr>
        <sz val="12"/>
        <color indexed="10"/>
        <rFont val="Times New Roman"/>
        <family val="1"/>
      </rPr>
      <t>*</t>
    </r>
  </si>
  <si>
    <t>*в графе 2 не учитывается информация по совместным закупкам</t>
  </si>
  <si>
    <t>2.8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</si>
  <si>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9 месяцев </t>
    </r>
    <r>
      <rPr>
        <b/>
        <sz val="12"/>
        <color indexed="8"/>
        <rFont val="Times New Roman"/>
        <family val="1"/>
      </rPr>
      <t>2021 года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</si>
  <si>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9 месяцев </t>
    </r>
    <r>
      <rPr>
        <b/>
        <sz val="12"/>
        <color indexed="8"/>
        <rFont val="Times New Roman"/>
        <family val="1"/>
      </rPr>
      <t>2021 года</t>
    </r>
  </si>
  <si>
    <t>Информация* по контрактам (договорам) за  9 месяцев 2021 года</t>
  </si>
  <si>
    <t>в т.ч. по п.11 ч.1</t>
  </si>
  <si>
    <t>2.9</t>
  </si>
  <si>
    <t>в т.ч. по ч.12</t>
  </si>
  <si>
    <t>** по стр.2.6  заключенные контракты , не указываются по строкам 1.1-1.5</t>
  </si>
  <si>
    <t>*****Под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</si>
  <si>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</si>
  <si>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>Информация по контрактным службам (контрактным управляющим)*  по состоянию на 01.10.2021 года</t>
  </si>
  <si>
    <t>Информация по предоставлению преимуществ в соответствии с Законом о контрактной системе по состоянию на 01.10.2021 г.</t>
  </si>
  <si>
    <t>81.10.10.000</t>
  </si>
  <si>
    <t>МО</t>
  </si>
  <si>
    <t>МО г. Новокузнецк</t>
  </si>
  <si>
    <t>смешанная</t>
  </si>
  <si>
    <t>10.12.20.000-00000007, 10.51.30.110-00000004, 10.11.31.140-00000001, 10.20.13.120, 01.24.10.000-00000001, 01.23.13.000-00000003, 01.24.10.000-00000001,01.23.13.000-00000003, 10.86.10.243-00000002, 01.13.49.110; 01.13.41.110, 01.13.43.110, 01.13.12.120, 01.13.51.000, 10.20.23.122-00000004, 10.20.13.122, 10.81.12.110-00000004, 01.47.21.000-00000019,01.47.21.000-00000014, 19.20.21.125-00002;          19.20.21.315-00001, 81.21.10.000-00000007, 81.21.10.000-00000005</t>
  </si>
  <si>
    <t>Приложение № 3-мз</t>
  </si>
  <si>
    <t>Приложение №4-мз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</si>
</sst>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_р_."/>
    <numFmt numFmtId="193" formatCode="dd\.mm\.yyyy"/>
    <numFmt numFmtId="194" formatCode="#,##0.00\ &quot;₽&quot;"/>
    <numFmt numFmtId="195" formatCode="#,##0.00\ _₽"/>
    <numFmt numFmtId="196" formatCode="dd/mm/yy;@"/>
    <numFmt numFmtId="197" formatCode="#,##0.00&quot;р.&quot;"/>
    <numFmt numFmtId="198" formatCode="###,###,##0.00"/>
    <numFmt numFmtId="199" formatCode="#,##0.000"/>
    <numFmt numFmtId="200" formatCode="[$-10409]dd\.mm\.yyyy"/>
    <numFmt numFmtId="201" formatCode="[$-10409]#,##0.00;\(#,##0.00\)"/>
    <numFmt numFmtId="202" formatCode="[$-10409]#,##0.00;\-#,##0.00"/>
    <numFmt numFmtId="203" formatCode="_(* #,##0_);_(* \(#,##0\);_(* &quot;-&quot;??_);_(@_)"/>
    <numFmt numFmtId="204" formatCode="#,##0.00[$р.-419]"/>
    <numFmt numFmtId="205" formatCode="dd\.mm\.yyyy\ h:mm"/>
    <numFmt numFmtId="206" formatCode="#,##0.00\ [$₽-419]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2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9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5" fillId="0" borderId="0" xfId="55" applyFont="1" applyAlignment="1">
      <alignment/>
      <protection/>
    </xf>
    <xf numFmtId="49" fontId="2" fillId="0" borderId="0" xfId="55" applyNumberFormat="1" applyFont="1">
      <alignment wrapText="1"/>
      <protection/>
    </xf>
    <xf numFmtId="0" fontId="7" fillId="0" borderId="0" xfId="55" applyFont="1" applyBorder="1" applyAlignment="1">
      <alignment horizontal="right" vertical="top" wrapText="1"/>
      <protection/>
    </xf>
    <xf numFmtId="0" fontId="65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left" vertical="center" wrapText="1"/>
      <protection/>
    </xf>
    <xf numFmtId="3" fontId="3" fillId="0" borderId="0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5" fillId="0" borderId="1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17" fillId="0" borderId="0" xfId="55" applyNumberFormat="1" applyFont="1" applyAlignment="1">
      <alignment horizontal="left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6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9" fontId="67" fillId="0" borderId="10" xfId="0" applyNumberFormat="1" applyFont="1" applyFill="1" applyBorder="1" applyAlignment="1">
      <alignment wrapText="1"/>
    </xf>
    <xf numFmtId="49" fontId="6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1" fillId="0" borderId="10" xfId="55" applyNumberFormat="1" applyFont="1" applyBorder="1" applyAlignment="1">
      <alignment horizontal="center" vertical="center" wrapText="1"/>
      <protection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15" fillId="33" borderId="10" xfId="55" applyFont="1" applyFill="1" applyBorder="1" applyAlignment="1">
      <alignment horizontal="center" vertical="center" wrapText="1"/>
      <protection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0" fontId="68" fillId="0" borderId="10" xfId="55" applyFont="1" applyFill="1" applyBorder="1" applyAlignment="1">
      <alignment horizontal="left" vertical="center" wrapText="1"/>
      <protection/>
    </xf>
    <xf numFmtId="0" fontId="69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5" fillId="0" borderId="0" xfId="55" applyFont="1" applyAlignment="1">
      <alignment horizontal="left" wrapText="1"/>
      <protection/>
    </xf>
    <xf numFmtId="49" fontId="5" fillId="0" borderId="0" xfId="55" applyNumberFormat="1" applyFont="1" applyAlignment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/>
      <protection/>
    </xf>
    <xf numFmtId="49" fontId="66" fillId="0" borderId="0" xfId="0" applyNumberFormat="1" applyFont="1" applyAlignment="1">
      <alignment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0" fontId="1" fillId="35" borderId="10" xfId="55" applyFont="1" applyFill="1" applyBorder="1" applyAlignment="1">
      <alignment horizontal="left" vertical="center" wrapText="1"/>
      <protection/>
    </xf>
    <xf numFmtId="3" fontId="12" fillId="35" borderId="10" xfId="55" applyNumberFormat="1" applyFont="1" applyFill="1" applyBorder="1" applyAlignment="1">
      <alignment horizontal="center" vertical="center" wrapText="1"/>
      <protection/>
    </xf>
    <xf numFmtId="0" fontId="15" fillId="35" borderId="10" xfId="55" applyFont="1" applyFill="1" applyBorder="1" applyAlignment="1">
      <alignment horizontal="center" vertical="center" wrapText="1"/>
      <protection/>
    </xf>
    <xf numFmtId="0" fontId="5" fillId="35" borderId="0" xfId="55" applyFont="1" applyFill="1">
      <alignment wrapText="1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4" fontId="14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4" fillId="35" borderId="10" xfId="55" applyNumberFormat="1" applyFont="1" applyFill="1" applyBorder="1" applyAlignment="1">
      <alignment horizontal="center" vertical="center" wrapText="1"/>
      <protection/>
    </xf>
    <xf numFmtId="4" fontId="15" fillId="33" borderId="10" xfId="55" applyNumberFormat="1" applyFont="1" applyFill="1" applyBorder="1" applyAlignment="1">
      <alignment horizontal="center" vertical="center" wrapText="1"/>
      <protection/>
    </xf>
    <xf numFmtId="4" fontId="15" fillId="0" borderId="10" xfId="55" applyNumberFormat="1" applyFont="1" applyBorder="1" applyAlignment="1">
      <alignment horizontal="center" vertical="center" wrapText="1"/>
      <protection/>
    </xf>
    <xf numFmtId="0" fontId="14" fillId="35" borderId="10" xfId="55" applyFont="1" applyFill="1" applyBorder="1" applyAlignment="1">
      <alignment horizontal="center" vertical="center" wrapText="1"/>
      <protection/>
    </xf>
    <xf numFmtId="4" fontId="12" fillId="0" borderId="10" xfId="55" applyNumberFormat="1" applyFont="1" applyFill="1" applyBorder="1" applyAlignment="1">
      <alignment horizontal="center" vertical="center" wrapText="1"/>
      <protection/>
    </xf>
    <xf numFmtId="4" fontId="15" fillId="35" borderId="10" xfId="55" applyNumberFormat="1" applyFont="1" applyFill="1" applyBorder="1" applyAlignment="1">
      <alignment horizontal="center" vertical="center" wrapText="1"/>
      <protection/>
    </xf>
    <xf numFmtId="4" fontId="12" fillId="35" borderId="10" xfId="55" applyNumberFormat="1" applyFont="1" applyFill="1" applyBorder="1" applyAlignment="1">
      <alignment horizontal="center"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" fontId="15" fillId="0" borderId="10" xfId="55" applyNumberFormat="1" applyFont="1" applyFill="1" applyBorder="1" applyAlignment="1">
      <alignment horizontal="center" vertical="center" wrapText="1"/>
      <protection/>
    </xf>
    <xf numFmtId="0" fontId="71" fillId="0" borderId="10" xfId="55" applyFont="1" applyFill="1" applyBorder="1" applyAlignment="1">
      <alignment horizontal="center" vertical="center" wrapText="1"/>
      <protection/>
    </xf>
    <xf numFmtId="4" fontId="71" fillId="0" borderId="10" xfId="55" applyNumberFormat="1" applyFont="1" applyFill="1" applyBorder="1" applyAlignment="1">
      <alignment horizontal="center" vertical="center" wrapText="1"/>
      <protection/>
    </xf>
    <xf numFmtId="0" fontId="71" fillId="35" borderId="10" xfId="55" applyFont="1" applyFill="1" applyBorder="1" applyAlignment="1">
      <alignment horizontal="center" vertical="center" wrapText="1"/>
      <protection/>
    </xf>
    <xf numFmtId="4" fontId="71" fillId="35" borderId="10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17" fillId="0" borderId="0" xfId="55" applyNumberFormat="1" applyFont="1" applyAlignment="1">
      <alignment horizontal="left" wrapText="1"/>
      <protection/>
    </xf>
    <xf numFmtId="191" fontId="5" fillId="0" borderId="0" xfId="55" applyNumberFormat="1" applyFont="1" applyFill="1" applyAlignment="1">
      <alignment horizontal="left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6" fillId="0" borderId="0" xfId="0" applyFont="1" applyBorder="1" applyAlignment="1">
      <alignment horizontal="left" wrapText="1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55" applyFont="1" applyAlignment="1">
      <alignment horizontal="center" vertical="top" wrapText="1"/>
      <protection/>
    </xf>
    <xf numFmtId="0" fontId="65" fillId="0" borderId="11" xfId="55" applyFont="1" applyBorder="1" applyAlignment="1">
      <alignment horizontal="center" vertical="top"/>
      <protection/>
    </xf>
    <xf numFmtId="0" fontId="4" fillId="0" borderId="0" xfId="55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0" fontId="69" fillId="0" borderId="16" xfId="55" applyFont="1" applyFill="1" applyBorder="1" applyAlignment="1">
      <alignment horizontal="center" vertical="center" wrapText="1"/>
      <protection/>
    </xf>
    <xf numFmtId="0" fontId="69" fillId="0" borderId="19" xfId="55" applyFont="1" applyFill="1" applyBorder="1" applyAlignment="1">
      <alignment horizontal="center" vertical="center" wrapText="1"/>
      <protection/>
    </xf>
    <xf numFmtId="0" fontId="69" fillId="0" borderId="18" xfId="55" applyFont="1" applyFill="1" applyBorder="1" applyAlignment="1">
      <alignment horizontal="center" vertical="center" wrapText="1"/>
      <protection/>
    </xf>
    <xf numFmtId="0" fontId="69" fillId="0" borderId="20" xfId="55" applyFont="1" applyFill="1" applyBorder="1" applyAlignment="1">
      <alignment horizontal="center" vertical="center" wrapText="1"/>
      <protection/>
    </xf>
    <xf numFmtId="0" fontId="69" fillId="0" borderId="14" xfId="55" applyFont="1" applyFill="1" applyBorder="1" applyAlignment="1">
      <alignment horizontal="center" vertical="center" wrapText="1"/>
      <protection/>
    </xf>
    <xf numFmtId="0" fontId="69" fillId="0" borderId="15" xfId="55" applyFont="1" applyFill="1" applyBorder="1" applyAlignment="1">
      <alignment horizontal="center" vertical="center" wrapText="1"/>
      <protection/>
    </xf>
    <xf numFmtId="0" fontId="69" fillId="0" borderId="12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left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49" fontId="1" fillId="0" borderId="12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6" xfId="56"/>
    <cellStyle name="Обычный 38" xfId="57"/>
    <cellStyle name="Обычный 4" xfId="58"/>
    <cellStyle name="Обычный 40" xfId="59"/>
    <cellStyle name="Обычный 49" xfId="60"/>
    <cellStyle name="Обычный 5" xfId="61"/>
    <cellStyle name="Обычный 54" xfId="62"/>
    <cellStyle name="Обычный 56" xfId="63"/>
    <cellStyle name="Обычный 6" xfId="64"/>
    <cellStyle name="Обычный 67" xfId="65"/>
    <cellStyle name="Обычный 70" xfId="66"/>
    <cellStyle name="Обычный 7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2 2 2" xfId="75"/>
    <cellStyle name="Процентный 2 3" xfId="76"/>
    <cellStyle name="Процентный 2 3 2" xfId="77"/>
    <cellStyle name="Процентный 2 4" xfId="78"/>
    <cellStyle name="Процентный 2 4 2" xfId="79"/>
    <cellStyle name="Процентный 2 5" xfId="80"/>
    <cellStyle name="Процентный 3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30days\&#1050;&#1072;&#1073;&#1080;&#1085;&#1077;&#1090;%20&#8470;15\&#1056;&#1077;&#1077;&#1089;&#1090;&#1088;%20&#1079;&#1072;&#1082;&#1091;&#1087;&#1072;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"/>
      <sheetName val="поставщики"/>
      <sheetName val="Справочник"/>
      <sheetName val="номенклатор"/>
    </sheetNames>
    <sheetDataSet>
      <sheetData sheetId="2">
        <row r="2">
          <cell r="B2" t="str">
            <v>ВСЦ "Патриот"</v>
          </cell>
        </row>
        <row r="3">
          <cell r="B3" t="str">
            <v>ВСШ № 1</v>
          </cell>
        </row>
        <row r="4">
          <cell r="B4" t="str">
            <v>Гимназия № 17</v>
          </cell>
        </row>
        <row r="5">
          <cell r="B5" t="str">
            <v>Гимназия № 44</v>
          </cell>
        </row>
        <row r="6">
          <cell r="B6" t="str">
            <v>Гимназия № 48</v>
          </cell>
        </row>
        <row r="7">
          <cell r="B7" t="str">
            <v>Гимназия № 62</v>
          </cell>
        </row>
        <row r="8">
          <cell r="B8" t="str">
            <v>Гимназия № 70</v>
          </cell>
        </row>
        <row r="9">
          <cell r="B9" t="str">
            <v>ГСЮН</v>
          </cell>
        </row>
        <row r="10">
          <cell r="B10" t="str">
            <v> Детский сад № 1</v>
          </cell>
        </row>
        <row r="11">
          <cell r="B11" t="str">
            <v> Детский сад № 10</v>
          </cell>
        </row>
        <row r="12">
          <cell r="B12" t="str">
            <v>Детский сад № 108</v>
          </cell>
        </row>
        <row r="13">
          <cell r="B13" t="str">
            <v> Детский сад № 11</v>
          </cell>
        </row>
        <row r="14">
          <cell r="B14" t="str">
            <v>Детский сад № 118</v>
          </cell>
        </row>
        <row r="15">
          <cell r="B15" t="str">
            <v>Детский сад № 131</v>
          </cell>
        </row>
        <row r="16">
          <cell r="B16" t="str">
            <v>Детский сад № 133</v>
          </cell>
        </row>
        <row r="17">
          <cell r="B17" t="str">
            <v>Детский сад № 140</v>
          </cell>
        </row>
        <row r="18">
          <cell r="B18" t="str">
            <v>Детский сад № 144</v>
          </cell>
        </row>
        <row r="19">
          <cell r="B19" t="str">
            <v>Детский сад № 150</v>
          </cell>
        </row>
        <row r="20">
          <cell r="B20" t="str">
            <v> Детский сад № 158</v>
          </cell>
        </row>
        <row r="21">
          <cell r="B21" t="str">
            <v> Детский сад № 165</v>
          </cell>
        </row>
        <row r="22">
          <cell r="B22" t="str">
            <v> Детский сад № 172</v>
          </cell>
        </row>
        <row r="23">
          <cell r="B23" t="str">
            <v> Детский сад № 175</v>
          </cell>
        </row>
        <row r="24">
          <cell r="B24" t="str">
            <v> Детский сад № 178</v>
          </cell>
        </row>
        <row r="25">
          <cell r="B25" t="str">
            <v> Детский сад № 18</v>
          </cell>
        </row>
        <row r="26">
          <cell r="B26" t="str">
            <v> Детский сад № 182</v>
          </cell>
        </row>
        <row r="27">
          <cell r="B27" t="str">
            <v> Детский сад № 186</v>
          </cell>
        </row>
        <row r="28">
          <cell r="B28" t="str">
            <v> Детский сад № 190</v>
          </cell>
        </row>
        <row r="29">
          <cell r="B29" t="str">
            <v> Детский сад № 196</v>
          </cell>
        </row>
        <row r="30">
          <cell r="B30" t="str">
            <v> Детский сад № 2</v>
          </cell>
        </row>
        <row r="31">
          <cell r="B31" t="str">
            <v> Детский сад № 22</v>
          </cell>
        </row>
        <row r="32">
          <cell r="B32" t="str">
            <v> Детский сад № 200</v>
          </cell>
        </row>
        <row r="33">
          <cell r="B33" t="str">
            <v> Детский сад № 206</v>
          </cell>
        </row>
        <row r="34">
          <cell r="B34" t="str">
            <v> Детский сад № 208</v>
          </cell>
        </row>
        <row r="35">
          <cell r="B35" t="str">
            <v> Детский сад № 212</v>
          </cell>
        </row>
        <row r="36">
          <cell r="B36" t="str">
            <v> Детский сад № 214</v>
          </cell>
        </row>
        <row r="37">
          <cell r="B37" t="str">
            <v> Детский сад № 215</v>
          </cell>
        </row>
        <row r="38">
          <cell r="B38" t="str">
            <v> Детский сад № 216</v>
          </cell>
        </row>
        <row r="39">
          <cell r="B39" t="str">
            <v> Детский сад № 222</v>
          </cell>
        </row>
        <row r="40">
          <cell r="B40" t="str">
            <v> Детский сад № 224</v>
          </cell>
        </row>
        <row r="41">
          <cell r="B41" t="str">
            <v> Детский сад № 226</v>
          </cell>
        </row>
        <row r="42">
          <cell r="B42" t="str">
            <v> Детский сад № 229</v>
          </cell>
        </row>
        <row r="43">
          <cell r="B43" t="str">
            <v> Детский сад № 231</v>
          </cell>
        </row>
        <row r="44">
          <cell r="B44" t="str">
            <v> Детский сад № 233</v>
          </cell>
        </row>
        <row r="45">
          <cell r="B45" t="str">
            <v> Детский сад № 237</v>
          </cell>
        </row>
        <row r="46">
          <cell r="B46" t="str">
            <v> Детский сад № 238</v>
          </cell>
        </row>
        <row r="47">
          <cell r="B47" t="str">
            <v> Детский сад № 240</v>
          </cell>
        </row>
        <row r="48">
          <cell r="B48" t="str">
            <v> Детский сад № 242</v>
          </cell>
        </row>
        <row r="49">
          <cell r="B49" t="str">
            <v> Детский сад № 248</v>
          </cell>
        </row>
        <row r="50">
          <cell r="B50" t="str">
            <v> Детский сад № 249</v>
          </cell>
        </row>
        <row r="51">
          <cell r="B51" t="str">
            <v> Детский сад № 251</v>
          </cell>
        </row>
        <row r="52">
          <cell r="B52" t="str">
            <v> Детский сад № 26</v>
          </cell>
        </row>
        <row r="53">
          <cell r="B53" t="str">
            <v> Детский сад № 261</v>
          </cell>
        </row>
        <row r="54">
          <cell r="B54" t="str">
            <v> Детский сад № 263</v>
          </cell>
        </row>
        <row r="55">
          <cell r="B55" t="str">
            <v> Детский сад № 266</v>
          </cell>
        </row>
        <row r="56">
          <cell r="B56" t="str">
            <v> Детский сад № 268</v>
          </cell>
        </row>
        <row r="57">
          <cell r="B57" t="str">
            <v> Детский сад № 33</v>
          </cell>
        </row>
        <row r="58">
          <cell r="B58" t="str">
            <v> Детский сад № 35</v>
          </cell>
        </row>
        <row r="59">
          <cell r="B59" t="str">
            <v> Детский сад № 41</v>
          </cell>
        </row>
        <row r="60">
          <cell r="B60" t="str">
            <v> Детский сад № 42</v>
          </cell>
        </row>
        <row r="61">
          <cell r="B61" t="str">
            <v> Детский сад № 44</v>
          </cell>
        </row>
        <row r="62">
          <cell r="B62" t="str">
            <v> Детский сад № 48</v>
          </cell>
        </row>
        <row r="63">
          <cell r="B63" t="str">
            <v> Детский сад № 5</v>
          </cell>
        </row>
        <row r="64">
          <cell r="B64" t="str">
            <v> Детский сад № 54</v>
          </cell>
        </row>
        <row r="65">
          <cell r="B65" t="str">
            <v> Детский сад № 55</v>
          </cell>
        </row>
        <row r="66">
          <cell r="B66" t="str">
            <v> Детский сад № 58</v>
          </cell>
        </row>
        <row r="67">
          <cell r="B67" t="str">
            <v> Детский сад № 6</v>
          </cell>
        </row>
        <row r="68">
          <cell r="B68" t="str">
            <v> Детский сад № 7</v>
          </cell>
        </row>
        <row r="69">
          <cell r="B69" t="str">
            <v> Детский сад № 70</v>
          </cell>
        </row>
        <row r="70">
          <cell r="B70" t="str">
            <v> Детский сад № 74</v>
          </cell>
        </row>
        <row r="71">
          <cell r="B71" t="str">
            <v> Детский сад № 80</v>
          </cell>
        </row>
        <row r="72">
          <cell r="B72" t="str">
            <v> Детский сад № 88</v>
          </cell>
        </row>
        <row r="73">
          <cell r="B73" t="str">
            <v> Детский сад № 9</v>
          </cell>
        </row>
        <row r="74">
          <cell r="B74" t="str">
            <v>Детский дом "Остров надежды"</v>
          </cell>
        </row>
        <row r="75">
          <cell r="B75" t="str">
            <v>Детский дом "Ровесник"</v>
          </cell>
        </row>
        <row r="76">
          <cell r="B76" t="str">
            <v>ДОД "Флагман"</v>
          </cell>
        </row>
        <row r="77">
          <cell r="B77" t="str">
            <v>Спорт. школа № 1</v>
          </cell>
        </row>
        <row r="78">
          <cell r="B78" t="str">
            <v>Спец. школа № 20</v>
          </cell>
        </row>
        <row r="79">
          <cell r="B79" t="str">
            <v>Интернат № 38</v>
          </cell>
        </row>
        <row r="80">
          <cell r="B80" t="str">
            <v>Лицей № 11</v>
          </cell>
        </row>
        <row r="81">
          <cell r="B81" t="str">
            <v>Лицей № 111</v>
          </cell>
        </row>
        <row r="82">
          <cell r="B82" t="str">
            <v>Лицей № 34</v>
          </cell>
        </row>
        <row r="83">
          <cell r="B83" t="str">
            <v>Лицей № 84</v>
          </cell>
        </row>
        <row r="84">
          <cell r="B84" t="str">
            <v>ЦРЛ</v>
          </cell>
        </row>
        <row r="85">
          <cell r="B85" t="str">
            <v>ЦДиК</v>
          </cell>
        </row>
        <row r="86">
          <cell r="B86" t="str">
            <v>ЦБ</v>
          </cell>
        </row>
        <row r="87">
          <cell r="B87" t="str">
            <v>Школа № 101</v>
          </cell>
        </row>
        <row r="88">
          <cell r="B88" t="str">
            <v>Школа № 103</v>
          </cell>
        </row>
        <row r="89">
          <cell r="B89" t="str">
            <v>Школа № 106</v>
          </cell>
        </row>
        <row r="90">
          <cell r="B90" t="str">
            <v>Школа № 12</v>
          </cell>
        </row>
        <row r="91">
          <cell r="B91" t="str">
            <v>Школа № 16</v>
          </cell>
        </row>
        <row r="92">
          <cell r="B92" t="str">
            <v>Школа № 2</v>
          </cell>
        </row>
        <row r="93">
          <cell r="B93" t="str">
            <v>Школа № 26</v>
          </cell>
        </row>
        <row r="94">
          <cell r="B94" t="str">
            <v>Школа № 31</v>
          </cell>
        </row>
        <row r="95">
          <cell r="B95" t="str">
            <v>Школа № 4</v>
          </cell>
        </row>
        <row r="96">
          <cell r="B96" t="str">
            <v>Школа № 41</v>
          </cell>
        </row>
        <row r="97">
          <cell r="B97" t="str">
            <v>Школа № 52</v>
          </cell>
        </row>
        <row r="98">
          <cell r="B98" t="str">
            <v>Школа № 55</v>
          </cell>
        </row>
        <row r="99">
          <cell r="B99" t="str">
            <v>Школа № 67</v>
          </cell>
        </row>
        <row r="100">
          <cell r="B100" t="str">
            <v>Школа № 72</v>
          </cell>
        </row>
        <row r="101">
          <cell r="B101" t="str">
            <v>Школа № 91</v>
          </cell>
        </row>
        <row r="102">
          <cell r="B102" t="str">
            <v>Школа № 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I10" sqref="I10:I11"/>
    </sheetView>
  </sheetViews>
  <sheetFormatPr defaultColWidth="9.140625" defaultRowHeight="12.75"/>
  <cols>
    <col min="1" max="1" width="6.28125" style="29" customWidth="1"/>
    <col min="2" max="2" width="30.8515625" style="30" customWidth="1"/>
    <col min="3" max="3" width="7.140625" style="30" customWidth="1"/>
    <col min="4" max="4" width="8.00390625" style="30" customWidth="1"/>
    <col min="5" max="5" width="7.140625" style="30" customWidth="1"/>
    <col min="6" max="6" width="8.421875" style="30" customWidth="1"/>
    <col min="7" max="7" width="7.8515625" style="30" customWidth="1"/>
    <col min="8" max="8" width="5.8515625" style="30" customWidth="1"/>
    <col min="9" max="9" width="8.8515625" style="30" customWidth="1"/>
    <col min="10" max="10" width="7.57421875" style="30" customWidth="1"/>
    <col min="11" max="11" width="6.7109375" style="30" customWidth="1"/>
    <col min="12" max="12" width="6.00390625" style="30" customWidth="1"/>
    <col min="13" max="14" width="6.421875" style="30" customWidth="1"/>
    <col min="15" max="15" width="7.7109375" style="30" customWidth="1"/>
    <col min="16" max="16" width="8.8515625" style="30" customWidth="1"/>
    <col min="17" max="17" width="9.140625" style="30" customWidth="1"/>
    <col min="18" max="18" width="10.140625" style="30" customWidth="1"/>
    <col min="19" max="19" width="11.28125" style="30" customWidth="1"/>
    <col min="20" max="20" width="9.28125" style="30" customWidth="1"/>
    <col min="21" max="21" width="9.8515625" style="30" customWidth="1"/>
    <col min="22" max="22" width="8.421875" style="30" customWidth="1"/>
    <col min="23" max="23" width="11.28125" style="30" customWidth="1"/>
    <col min="24" max="24" width="10.57421875" style="30" customWidth="1"/>
    <col min="25" max="26" width="13.00390625" style="30" customWidth="1"/>
    <col min="27" max="27" width="12.00390625" style="30" customWidth="1"/>
    <col min="28" max="28" width="9.421875" style="30" customWidth="1"/>
    <col min="29" max="16384" width="9.140625" style="30" customWidth="1"/>
  </cols>
  <sheetData>
    <row r="1" spans="1:27" s="7" customFormat="1" ht="12.75" customHeight="1">
      <c r="A1" s="9"/>
      <c r="Z1" s="173" t="s">
        <v>22</v>
      </c>
      <c r="AA1" s="173"/>
    </row>
    <row r="2" spans="1:21" s="12" customFormat="1" ht="15.75">
      <c r="A2" s="11"/>
      <c r="B2" s="174" t="s">
        <v>159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14" customFormat="1" ht="15.75" customHeight="1">
      <c r="A3" s="13"/>
      <c r="C3" s="15"/>
      <c r="D3" s="15"/>
      <c r="E3" s="15"/>
      <c r="F3" s="15"/>
      <c r="G3" s="15"/>
      <c r="H3" s="15" t="s">
        <v>15</v>
      </c>
      <c r="I3" s="175" t="s">
        <v>172</v>
      </c>
      <c r="J3" s="175"/>
      <c r="K3" s="175"/>
      <c r="L3" s="175"/>
      <c r="M3" s="175"/>
      <c r="N3" s="175"/>
      <c r="O3" s="175"/>
      <c r="P3" s="15"/>
      <c r="Q3" s="15"/>
      <c r="R3" s="15"/>
      <c r="S3" s="15"/>
      <c r="T3" s="15"/>
      <c r="U3" s="15"/>
    </row>
    <row r="4" spans="1:21" s="12" customFormat="1" ht="15.75" customHeight="1">
      <c r="A4" s="11"/>
      <c r="B4" s="16"/>
      <c r="C4" s="16"/>
      <c r="D4" s="16"/>
      <c r="E4" s="16"/>
      <c r="F4" s="16"/>
      <c r="G4" s="16"/>
      <c r="H4" s="158" t="s">
        <v>171</v>
      </c>
      <c r="I4" s="158"/>
      <c r="J4" s="158"/>
      <c r="K4" s="158"/>
      <c r="L4" s="158"/>
      <c r="M4" s="158"/>
      <c r="N4" s="158"/>
      <c r="O4" s="158"/>
      <c r="P4" s="158"/>
      <c r="Q4" s="16"/>
      <c r="R4" s="16"/>
      <c r="S4" s="16"/>
      <c r="T4" s="16"/>
      <c r="U4" s="16"/>
    </row>
    <row r="5" spans="1:20" s="12" customFormat="1" ht="12.75">
      <c r="A5" s="17"/>
      <c r="B5" s="18" t="s">
        <v>14</v>
      </c>
      <c r="C5" s="19"/>
      <c r="D5" s="19"/>
      <c r="E5" s="159" t="s">
        <v>173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9"/>
      <c r="Q5" s="19"/>
      <c r="R5" s="19"/>
      <c r="S5" s="19"/>
      <c r="T5" s="19"/>
    </row>
    <row r="6" spans="1:15" s="12" customFormat="1" ht="12.75" customHeight="1">
      <c r="A6" s="17"/>
      <c r="E6" s="160" t="s">
        <v>85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27" s="67" customFormat="1" ht="15.75" customHeight="1">
      <c r="A7" s="66"/>
      <c r="B7" s="68"/>
      <c r="C7" s="176"/>
      <c r="D7" s="176"/>
      <c r="E7" s="176"/>
      <c r="F7" s="176"/>
      <c r="G7" s="176"/>
      <c r="H7" s="176"/>
      <c r="I7" s="176"/>
      <c r="J7" s="176"/>
      <c r="K7" s="69"/>
      <c r="L7" s="69"/>
      <c r="M7" s="69"/>
      <c r="N7" s="69"/>
      <c r="O7" s="69"/>
      <c r="P7" s="69"/>
      <c r="Q7" s="69"/>
      <c r="R7" s="69"/>
      <c r="S7" s="69"/>
      <c r="T7" s="69"/>
      <c r="U7" s="68"/>
      <c r="V7" s="68"/>
      <c r="W7" s="68"/>
      <c r="X7" s="68"/>
      <c r="Y7" s="68"/>
      <c r="Z7" s="68"/>
      <c r="AA7" s="12" t="s">
        <v>35</v>
      </c>
    </row>
    <row r="8" spans="1:26" s="67" customFormat="1" ht="12.75">
      <c r="A8" s="66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8" ht="21.75" customHeight="1">
      <c r="A9" s="172" t="s">
        <v>1</v>
      </c>
      <c r="B9" s="169" t="s">
        <v>70</v>
      </c>
      <c r="C9" s="168" t="s">
        <v>38</v>
      </c>
      <c r="D9" s="168"/>
      <c r="E9" s="168" t="s">
        <v>94</v>
      </c>
      <c r="F9" s="168"/>
      <c r="G9" s="168" t="s">
        <v>19</v>
      </c>
      <c r="H9" s="168" t="s">
        <v>18</v>
      </c>
      <c r="I9" s="168"/>
      <c r="J9" s="168"/>
      <c r="K9" s="168"/>
      <c r="L9" s="168"/>
      <c r="M9" s="168"/>
      <c r="N9" s="168"/>
      <c r="O9" s="165" t="s">
        <v>28</v>
      </c>
      <c r="P9" s="168" t="s">
        <v>87</v>
      </c>
      <c r="Q9" s="168"/>
      <c r="R9" s="168"/>
      <c r="S9" s="168"/>
      <c r="T9" s="168"/>
      <c r="U9" s="168"/>
      <c r="V9" s="168"/>
      <c r="W9" s="165" t="s">
        <v>48</v>
      </c>
      <c r="X9" s="168" t="s">
        <v>49</v>
      </c>
      <c r="Y9" s="169" t="s">
        <v>0</v>
      </c>
      <c r="Z9" s="169"/>
      <c r="AA9" s="165" t="s">
        <v>95</v>
      </c>
      <c r="AB9" s="165" t="s">
        <v>96</v>
      </c>
    </row>
    <row r="10" spans="1:28" ht="12.75">
      <c r="A10" s="172"/>
      <c r="B10" s="169"/>
      <c r="C10" s="168"/>
      <c r="D10" s="168"/>
      <c r="E10" s="168"/>
      <c r="F10" s="168"/>
      <c r="G10" s="168"/>
      <c r="H10" s="168" t="s">
        <v>39</v>
      </c>
      <c r="I10" s="168" t="s">
        <v>40</v>
      </c>
      <c r="J10" s="168" t="s">
        <v>11</v>
      </c>
      <c r="K10" s="168"/>
      <c r="L10" s="168"/>
      <c r="M10" s="168"/>
      <c r="N10" s="168"/>
      <c r="O10" s="166"/>
      <c r="P10" s="168" t="s">
        <v>39</v>
      </c>
      <c r="Q10" s="168" t="s">
        <v>40</v>
      </c>
      <c r="R10" s="168" t="s">
        <v>11</v>
      </c>
      <c r="S10" s="168"/>
      <c r="T10" s="168"/>
      <c r="U10" s="168"/>
      <c r="V10" s="168"/>
      <c r="W10" s="166"/>
      <c r="X10" s="168"/>
      <c r="Y10" s="169" t="s">
        <v>35</v>
      </c>
      <c r="Z10" s="177" t="s">
        <v>12</v>
      </c>
      <c r="AA10" s="166"/>
      <c r="AB10" s="166"/>
    </row>
    <row r="11" spans="1:28" ht="101.25" customHeight="1">
      <c r="A11" s="172"/>
      <c r="B11" s="169"/>
      <c r="C11" s="70" t="s">
        <v>39</v>
      </c>
      <c r="D11" s="70" t="s">
        <v>43</v>
      </c>
      <c r="E11" s="70" t="s">
        <v>42</v>
      </c>
      <c r="F11" s="70" t="s">
        <v>97</v>
      </c>
      <c r="G11" s="168"/>
      <c r="H11" s="168"/>
      <c r="I11" s="168"/>
      <c r="J11" s="70" t="s">
        <v>29</v>
      </c>
      <c r="K11" s="70" t="s">
        <v>98</v>
      </c>
      <c r="L11" s="70" t="s">
        <v>99</v>
      </c>
      <c r="M11" s="70" t="s">
        <v>100</v>
      </c>
      <c r="N11" s="70" t="s">
        <v>101</v>
      </c>
      <c r="O11" s="167"/>
      <c r="P11" s="168"/>
      <c r="Q11" s="168"/>
      <c r="R11" s="70" t="s">
        <v>102</v>
      </c>
      <c r="S11" s="70" t="s">
        <v>103</v>
      </c>
      <c r="T11" s="70" t="s">
        <v>104</v>
      </c>
      <c r="U11" s="70" t="s">
        <v>105</v>
      </c>
      <c r="V11" s="70" t="s">
        <v>106</v>
      </c>
      <c r="W11" s="167"/>
      <c r="X11" s="168"/>
      <c r="Y11" s="169"/>
      <c r="Z11" s="178"/>
      <c r="AA11" s="167"/>
      <c r="AB11" s="167"/>
    </row>
    <row r="12" spans="1:28" s="74" customFormat="1" ht="30" customHeight="1">
      <c r="A12" s="71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72" t="s">
        <v>111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72" t="s">
        <v>107</v>
      </c>
      <c r="R12" s="35">
        <v>18</v>
      </c>
      <c r="S12" s="35">
        <v>19</v>
      </c>
      <c r="T12" s="35">
        <v>20</v>
      </c>
      <c r="U12" s="35">
        <v>21</v>
      </c>
      <c r="V12" s="35">
        <v>22</v>
      </c>
      <c r="W12" s="35">
        <v>23</v>
      </c>
      <c r="X12" s="35">
        <v>24</v>
      </c>
      <c r="Y12" s="72" t="s">
        <v>108</v>
      </c>
      <c r="Z12" s="72" t="s">
        <v>109</v>
      </c>
      <c r="AA12" s="73">
        <v>27</v>
      </c>
      <c r="AB12" s="73">
        <v>28</v>
      </c>
    </row>
    <row r="13" spans="1:28" ht="21">
      <c r="A13" s="75" t="s">
        <v>4</v>
      </c>
      <c r="B13" s="76" t="s">
        <v>135</v>
      </c>
      <c r="C13" s="55">
        <f>SUM(C14:C20)</f>
        <v>582</v>
      </c>
      <c r="D13" s="55">
        <f>SUM(D14:D20)</f>
        <v>550</v>
      </c>
      <c r="E13" s="55">
        <f>SUM(E14:E20)</f>
        <v>1097</v>
      </c>
      <c r="F13" s="55">
        <f>SUM(F14:F20)</f>
        <v>74</v>
      </c>
      <c r="G13" s="77">
        <f aca="true" t="shared" si="0" ref="G13:G20">E13/I13</f>
        <v>1.9945454545454546</v>
      </c>
      <c r="H13" s="55">
        <f aca="true" t="shared" si="1" ref="H13:Y13">SUM(H14:H20)</f>
        <v>582</v>
      </c>
      <c r="I13" s="55">
        <f t="shared" si="1"/>
        <v>550</v>
      </c>
      <c r="J13" s="55">
        <f t="shared" si="1"/>
        <v>215</v>
      </c>
      <c r="K13" s="55">
        <f t="shared" si="1"/>
        <v>19</v>
      </c>
      <c r="L13" s="55">
        <f t="shared" si="1"/>
        <v>118</v>
      </c>
      <c r="M13" s="55">
        <f t="shared" si="1"/>
        <v>5</v>
      </c>
      <c r="N13" s="55">
        <f t="shared" si="1"/>
        <v>193</v>
      </c>
      <c r="O13" s="55">
        <f t="shared" si="1"/>
        <v>60</v>
      </c>
      <c r="P13" s="78">
        <f t="shared" si="1"/>
        <v>13609985.43</v>
      </c>
      <c r="Q13" s="78">
        <f t="shared" si="1"/>
        <v>13244047.1</v>
      </c>
      <c r="R13" s="78">
        <f t="shared" si="1"/>
        <v>3969252.9299999997</v>
      </c>
      <c r="S13" s="78">
        <f t="shared" si="1"/>
        <v>1412882.7</v>
      </c>
      <c r="T13" s="78">
        <f t="shared" si="1"/>
        <v>6267654.249999999</v>
      </c>
      <c r="U13" s="78">
        <f t="shared" si="1"/>
        <v>107719.68</v>
      </c>
      <c r="V13" s="78">
        <f t="shared" si="1"/>
        <v>1486537.54</v>
      </c>
      <c r="W13" s="78">
        <f t="shared" si="1"/>
        <v>7588299.589999999</v>
      </c>
      <c r="X13" s="78">
        <f t="shared" si="1"/>
        <v>3609237.03</v>
      </c>
      <c r="Y13" s="78">
        <f t="shared" si="1"/>
        <v>452253.25999999983</v>
      </c>
      <c r="Z13" s="79">
        <f aca="true" t="shared" si="2" ref="Z13:Z19">100-((X13+W13)/(R13+S13+T13)*100)</f>
        <v>3.8820722490146835</v>
      </c>
      <c r="AA13" s="55">
        <f>SUM(AA14:AA20)</f>
        <v>55</v>
      </c>
      <c r="AB13" s="55">
        <f>SUM(AB14:AB20)</f>
        <v>10</v>
      </c>
    </row>
    <row r="14" spans="1:28" ht="22.5">
      <c r="A14" s="75" t="s">
        <v>6</v>
      </c>
      <c r="B14" s="80" t="s">
        <v>129</v>
      </c>
      <c r="C14" s="81">
        <f aca="true" t="shared" si="3" ref="C14:D19">H14</f>
        <v>4</v>
      </c>
      <c r="D14" s="81">
        <f t="shared" si="3"/>
        <v>5</v>
      </c>
      <c r="E14" s="82">
        <v>23</v>
      </c>
      <c r="F14" s="82">
        <v>4</v>
      </c>
      <c r="G14" s="77">
        <f t="shared" si="0"/>
        <v>4.6</v>
      </c>
      <c r="H14" s="82">
        <v>4</v>
      </c>
      <c r="I14" s="83">
        <f aca="true" t="shared" si="4" ref="I14:I19">SUM(J14:N14)</f>
        <v>5</v>
      </c>
      <c r="J14" s="84">
        <v>5</v>
      </c>
      <c r="K14" s="84">
        <v>0</v>
      </c>
      <c r="L14" s="84">
        <v>0</v>
      </c>
      <c r="M14" s="84">
        <v>0</v>
      </c>
      <c r="N14" s="84">
        <v>0</v>
      </c>
      <c r="O14" s="85">
        <v>1</v>
      </c>
      <c r="P14" s="86">
        <v>101558.65</v>
      </c>
      <c r="Q14" s="87">
        <f aca="true" t="shared" si="5" ref="Q14:Q19">SUM(R14:V14)</f>
        <v>103256.03</v>
      </c>
      <c r="R14" s="86">
        <v>103256.03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97513.07</v>
      </c>
      <c r="Y14" s="87">
        <f>(R14+S14+T14)-(X14+W14)</f>
        <v>5742.959999999992</v>
      </c>
      <c r="Z14" s="79">
        <f t="shared" si="2"/>
        <v>5.5618640383520415</v>
      </c>
      <c r="AA14" s="73">
        <v>6</v>
      </c>
      <c r="AB14" s="73">
        <v>2</v>
      </c>
    </row>
    <row r="15" spans="1:28" ht="33.75">
      <c r="A15" s="75" t="s">
        <v>7</v>
      </c>
      <c r="B15" s="80" t="s">
        <v>130</v>
      </c>
      <c r="C15" s="81">
        <f>H15</f>
        <v>2</v>
      </c>
      <c r="D15" s="81">
        <f>I15</f>
        <v>2</v>
      </c>
      <c r="E15" s="82">
        <v>2</v>
      </c>
      <c r="F15" s="82">
        <v>0</v>
      </c>
      <c r="G15" s="77">
        <f t="shared" si="0"/>
        <v>1</v>
      </c>
      <c r="H15" s="82">
        <v>2</v>
      </c>
      <c r="I15" s="83">
        <f>SUM(J15:N15)</f>
        <v>2</v>
      </c>
      <c r="J15" s="84">
        <v>0</v>
      </c>
      <c r="K15" s="84">
        <v>0</v>
      </c>
      <c r="L15" s="84">
        <v>2</v>
      </c>
      <c r="M15" s="84">
        <v>0</v>
      </c>
      <c r="N15" s="84">
        <v>0</v>
      </c>
      <c r="O15" s="85">
        <v>0</v>
      </c>
      <c r="P15" s="86">
        <v>8955.02</v>
      </c>
      <c r="Q15" s="87">
        <f>SUM(R15:V15)</f>
        <v>8955.02</v>
      </c>
      <c r="R15" s="86">
        <v>0</v>
      </c>
      <c r="S15" s="86">
        <v>0</v>
      </c>
      <c r="T15" s="86">
        <v>8955.02</v>
      </c>
      <c r="U15" s="86">
        <v>0</v>
      </c>
      <c r="V15" s="86">
        <v>0</v>
      </c>
      <c r="W15" s="86">
        <v>8955.02</v>
      </c>
      <c r="X15" s="86">
        <v>0</v>
      </c>
      <c r="Y15" s="87">
        <f>(R15+S15+T15)-(X15+W15)</f>
        <v>0</v>
      </c>
      <c r="Z15" s="79">
        <f t="shared" si="2"/>
        <v>0</v>
      </c>
      <c r="AA15" s="73">
        <v>0</v>
      </c>
      <c r="AB15" s="73">
        <v>0</v>
      </c>
    </row>
    <row r="16" spans="1:28" ht="22.5">
      <c r="A16" s="75" t="s">
        <v>8</v>
      </c>
      <c r="B16" s="80" t="s">
        <v>131</v>
      </c>
      <c r="C16" s="81">
        <f>H16</f>
        <v>0</v>
      </c>
      <c r="D16" s="81">
        <f>I16</f>
        <v>0</v>
      </c>
      <c r="E16" s="82">
        <v>0</v>
      </c>
      <c r="F16" s="82">
        <v>0</v>
      </c>
      <c r="G16" s="77" t="e">
        <f t="shared" si="0"/>
        <v>#DIV/0!</v>
      </c>
      <c r="H16" s="82">
        <v>0</v>
      </c>
      <c r="I16" s="83">
        <f>SUM(J16:N16)</f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5">
        <v>0</v>
      </c>
      <c r="P16" s="86">
        <v>0</v>
      </c>
      <c r="Q16" s="87">
        <f>SUM(R16:V16)</f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7">
        <f>(R16+S16+T16)-(X16+W16)</f>
        <v>0</v>
      </c>
      <c r="Z16" s="79" t="e">
        <f t="shared" si="2"/>
        <v>#DIV/0!</v>
      </c>
      <c r="AA16" s="73">
        <v>0</v>
      </c>
      <c r="AB16" s="73">
        <v>0</v>
      </c>
    </row>
    <row r="17" spans="1:28" ht="12.75">
      <c r="A17" s="75" t="s">
        <v>30</v>
      </c>
      <c r="B17" s="105" t="s">
        <v>134</v>
      </c>
      <c r="C17" s="81">
        <f t="shared" si="3"/>
        <v>552</v>
      </c>
      <c r="D17" s="81">
        <f t="shared" si="3"/>
        <v>520</v>
      </c>
      <c r="E17" s="89">
        <v>1026</v>
      </c>
      <c r="F17" s="82">
        <v>70</v>
      </c>
      <c r="G17" s="77">
        <f t="shared" si="0"/>
        <v>1.9730769230769232</v>
      </c>
      <c r="H17" s="82">
        <v>552</v>
      </c>
      <c r="I17" s="83">
        <f t="shared" si="4"/>
        <v>520</v>
      </c>
      <c r="J17" s="84">
        <v>195</v>
      </c>
      <c r="K17" s="84">
        <v>18</v>
      </c>
      <c r="L17" s="84">
        <v>110</v>
      </c>
      <c r="M17" s="84">
        <v>5</v>
      </c>
      <c r="N17" s="84">
        <v>192</v>
      </c>
      <c r="O17" s="85">
        <v>59</v>
      </c>
      <c r="P17" s="86">
        <v>13498188.57</v>
      </c>
      <c r="Q17" s="87">
        <f t="shared" si="5"/>
        <v>13130571.819999998</v>
      </c>
      <c r="R17" s="86">
        <v>3865039.58</v>
      </c>
      <c r="S17" s="86">
        <v>1412802.26</v>
      </c>
      <c r="T17" s="86">
        <v>6258475.52</v>
      </c>
      <c r="U17" s="86">
        <v>107719.68</v>
      </c>
      <c r="V17" s="86">
        <v>1486534.78</v>
      </c>
      <c r="W17" s="86">
        <v>7579082.68</v>
      </c>
      <c r="X17" s="86">
        <v>3511027.59</v>
      </c>
      <c r="Y17" s="87">
        <f>(R17+S17+T17)-(X17+W17)</f>
        <v>446207.08999999985</v>
      </c>
      <c r="Z17" s="79">
        <f t="shared" si="2"/>
        <v>3.8678468706758906</v>
      </c>
      <c r="AA17" s="73">
        <v>49</v>
      </c>
      <c r="AB17" s="73">
        <v>8</v>
      </c>
    </row>
    <row r="18" spans="1:28" ht="22.5">
      <c r="A18" s="75" t="s">
        <v>31</v>
      </c>
      <c r="B18" s="80" t="s">
        <v>132</v>
      </c>
      <c r="C18" s="81">
        <f t="shared" si="3"/>
        <v>24</v>
      </c>
      <c r="D18" s="81">
        <f t="shared" si="3"/>
        <v>23</v>
      </c>
      <c r="E18" s="89">
        <v>46</v>
      </c>
      <c r="F18" s="82">
        <v>0</v>
      </c>
      <c r="G18" s="77">
        <f t="shared" si="0"/>
        <v>2</v>
      </c>
      <c r="H18" s="82">
        <v>24</v>
      </c>
      <c r="I18" s="83">
        <f t="shared" si="4"/>
        <v>23</v>
      </c>
      <c r="J18" s="84">
        <v>15</v>
      </c>
      <c r="K18" s="84">
        <v>1</v>
      </c>
      <c r="L18" s="84">
        <v>6</v>
      </c>
      <c r="M18" s="84">
        <v>0</v>
      </c>
      <c r="N18" s="84">
        <v>1</v>
      </c>
      <c r="O18" s="85" t="s">
        <v>13</v>
      </c>
      <c r="P18" s="86">
        <v>1283.19</v>
      </c>
      <c r="Q18" s="87">
        <f t="shared" si="5"/>
        <v>1264.23</v>
      </c>
      <c r="R18" s="86">
        <v>957.32</v>
      </c>
      <c r="S18" s="86">
        <v>80.44</v>
      </c>
      <c r="T18" s="86">
        <v>223.71</v>
      </c>
      <c r="U18" s="86">
        <v>0</v>
      </c>
      <c r="V18" s="86">
        <v>2.76</v>
      </c>
      <c r="W18" s="86">
        <v>261.89</v>
      </c>
      <c r="X18" s="86">
        <v>696.37</v>
      </c>
      <c r="Y18" s="87">
        <f>(R18+S18+T18)-(X18+W18)</f>
        <v>303.21000000000004</v>
      </c>
      <c r="Z18" s="79">
        <f t="shared" si="2"/>
        <v>24.03624343028372</v>
      </c>
      <c r="AA18" s="73">
        <v>0</v>
      </c>
      <c r="AB18" s="73">
        <v>0</v>
      </c>
    </row>
    <row r="19" spans="1:28" ht="22.5">
      <c r="A19" s="75" t="s">
        <v>32</v>
      </c>
      <c r="B19" s="80" t="s">
        <v>133</v>
      </c>
      <c r="C19" s="81">
        <f>H19</f>
        <v>0</v>
      </c>
      <c r="D19" s="81">
        <f t="shared" si="3"/>
        <v>0</v>
      </c>
      <c r="E19" s="89">
        <v>0</v>
      </c>
      <c r="F19" s="82">
        <v>0</v>
      </c>
      <c r="G19" s="77" t="e">
        <f t="shared" si="0"/>
        <v>#DIV/0!</v>
      </c>
      <c r="H19" s="82">
        <v>0</v>
      </c>
      <c r="I19" s="83">
        <f t="shared" si="4"/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5" t="s">
        <v>13</v>
      </c>
      <c r="P19" s="86">
        <v>0</v>
      </c>
      <c r="Q19" s="87">
        <f t="shared" si="5"/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7">
        <v>0</v>
      </c>
      <c r="Z19" s="79" t="e">
        <f t="shared" si="2"/>
        <v>#DIV/0!</v>
      </c>
      <c r="AA19" s="73">
        <v>0</v>
      </c>
      <c r="AB19" s="73">
        <v>0</v>
      </c>
    </row>
    <row r="20" spans="1:28" ht="12.75">
      <c r="A20" s="75" t="s">
        <v>33</v>
      </c>
      <c r="B20" s="80" t="s">
        <v>34</v>
      </c>
      <c r="C20" s="81">
        <f>H20</f>
        <v>0</v>
      </c>
      <c r="D20" s="81">
        <f>I20</f>
        <v>0</v>
      </c>
      <c r="E20" s="89">
        <v>0</v>
      </c>
      <c r="F20" s="82">
        <v>0</v>
      </c>
      <c r="G20" s="77" t="e">
        <f t="shared" si="0"/>
        <v>#DIV/0!</v>
      </c>
      <c r="H20" s="82">
        <v>0</v>
      </c>
      <c r="I20" s="83">
        <f>SUM(J20:N20)</f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5" t="s">
        <v>13</v>
      </c>
      <c r="P20" s="90" t="s">
        <v>17</v>
      </c>
      <c r="Q20" s="87" t="s">
        <v>17</v>
      </c>
      <c r="R20" s="90" t="s">
        <v>17</v>
      </c>
      <c r="S20" s="90" t="s">
        <v>17</v>
      </c>
      <c r="T20" s="90" t="s">
        <v>17</v>
      </c>
      <c r="U20" s="90" t="s">
        <v>17</v>
      </c>
      <c r="V20" s="90" t="s">
        <v>17</v>
      </c>
      <c r="W20" s="90" t="s">
        <v>17</v>
      </c>
      <c r="X20" s="90" t="s">
        <v>17</v>
      </c>
      <c r="Y20" s="87" t="s">
        <v>17</v>
      </c>
      <c r="Z20" s="79" t="s">
        <v>17</v>
      </c>
      <c r="AA20" s="87" t="s">
        <v>17</v>
      </c>
      <c r="AB20" s="79" t="s">
        <v>17</v>
      </c>
    </row>
    <row r="21" spans="1:28" s="7" customFormat="1" ht="18.75" customHeight="1">
      <c r="A21" s="104" t="s">
        <v>24</v>
      </c>
      <c r="B21" s="103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97"/>
      <c r="W21" s="97"/>
      <c r="X21" s="97"/>
      <c r="Y21" s="97"/>
      <c r="Z21" s="97"/>
      <c r="AA21" s="97"/>
      <c r="AB21" s="97"/>
    </row>
    <row r="22" spans="1:28" s="7" customFormat="1" ht="21.75" customHeight="1">
      <c r="A22" s="25" t="s">
        <v>5</v>
      </c>
      <c r="B22" s="23" t="s">
        <v>37</v>
      </c>
      <c r="C22" s="81">
        <f>H22</f>
        <v>492</v>
      </c>
      <c r="D22" s="81">
        <f>I22</f>
        <v>467</v>
      </c>
      <c r="E22" s="3">
        <v>890</v>
      </c>
      <c r="F22" s="20">
        <v>65</v>
      </c>
      <c r="G22" s="77">
        <f>E22/I22</f>
        <v>1.905781584582441</v>
      </c>
      <c r="H22" s="3">
        <v>492</v>
      </c>
      <c r="I22" s="83">
        <f>SUM(J22:N22)</f>
        <v>467</v>
      </c>
      <c r="J22" s="3">
        <v>161</v>
      </c>
      <c r="K22" s="3">
        <v>15</v>
      </c>
      <c r="L22" s="3">
        <v>96</v>
      </c>
      <c r="M22" s="26">
        <v>3</v>
      </c>
      <c r="N22" s="27">
        <v>192</v>
      </c>
      <c r="O22" s="85">
        <v>56</v>
      </c>
      <c r="P22" s="26">
        <v>12493455</v>
      </c>
      <c r="Q22" s="87">
        <f>SUM(R22:V22)</f>
        <v>12241203.889999999</v>
      </c>
      <c r="R22" s="26">
        <v>3545379.46</v>
      </c>
      <c r="S22" s="26">
        <v>1304933.98</v>
      </c>
      <c r="T22" s="26">
        <v>5796784.52</v>
      </c>
      <c r="U22" s="28">
        <v>107571.15</v>
      </c>
      <c r="V22" s="142">
        <v>1486534.78</v>
      </c>
      <c r="W22" s="142">
        <v>7019279.33</v>
      </c>
      <c r="X22" s="142">
        <v>3335543.72</v>
      </c>
      <c r="Y22" s="87">
        <f>(R22+S22+T22)-(X22+W22)</f>
        <v>292274.9099999983</v>
      </c>
      <c r="Z22" s="79">
        <f>100-((X22+W22)/(R22+S22+T22)*100)</f>
        <v>2.7451133735976043</v>
      </c>
      <c r="AA22" s="139">
        <v>36</v>
      </c>
      <c r="AB22" s="139">
        <v>8</v>
      </c>
    </row>
    <row r="23" spans="10:16" ht="12.75">
      <c r="J23" s="91"/>
      <c r="K23" s="91"/>
      <c r="L23" s="91"/>
      <c r="M23" s="91"/>
      <c r="N23" s="91"/>
      <c r="O23" s="91"/>
      <c r="P23" s="91"/>
    </row>
    <row r="24" spans="10:16" ht="12.75">
      <c r="J24" s="91"/>
      <c r="K24" s="91"/>
      <c r="L24" s="91"/>
      <c r="M24" s="91"/>
      <c r="N24" s="91"/>
      <c r="O24" s="91"/>
      <c r="P24" s="91"/>
    </row>
    <row r="25" spans="1:18" ht="12.75">
      <c r="A25" s="163" t="s">
        <v>50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</row>
    <row r="26" spans="1:23" s="94" customFormat="1" ht="36" customHeight="1">
      <c r="A26" s="164" t="s">
        <v>145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93"/>
      <c r="W26" s="93"/>
    </row>
    <row r="27" spans="1:18" s="21" customFormat="1" ht="12.75">
      <c r="A27" s="161" t="s">
        <v>86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54"/>
    </row>
    <row r="28" spans="1:18" s="40" customFormat="1" ht="12.75">
      <c r="A28" s="162" t="s">
        <v>112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54"/>
    </row>
    <row r="29" spans="1:17" s="7" customFormat="1" ht="12.75">
      <c r="A29" s="162" t="s">
        <v>89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s="7" customFormat="1" ht="12.75">
      <c r="A30" s="162" t="s">
        <v>90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23" s="94" customFormat="1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93"/>
      <c r="W31" s="93"/>
    </row>
    <row r="32" spans="1:26" ht="15.75">
      <c r="A32" s="95" t="s">
        <v>110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15" ht="12.7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2" s="7" customFormat="1" ht="15.75">
      <c r="A34" s="171" t="s">
        <v>16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</row>
    <row r="35" spans="1:7" s="7" customFormat="1" ht="15.75">
      <c r="A35" s="6"/>
      <c r="E35" s="173" t="s">
        <v>3</v>
      </c>
      <c r="F35" s="173"/>
      <c r="G35" s="8"/>
    </row>
    <row r="36" s="7" customFormat="1" ht="12.75">
      <c r="B36" s="21"/>
    </row>
    <row r="37" ht="12.75">
      <c r="A37" s="39" t="s">
        <v>21</v>
      </c>
    </row>
  </sheetData>
  <sheetProtection formatCells="0" formatColumns="0" formatRows="0"/>
  <mergeCells count="37">
    <mergeCell ref="Z1:AA1"/>
    <mergeCell ref="B2:U2"/>
    <mergeCell ref="I3:O3"/>
    <mergeCell ref="E35:F35"/>
    <mergeCell ref="AA9:AA11"/>
    <mergeCell ref="C7:J7"/>
    <mergeCell ref="Y10:Y11"/>
    <mergeCell ref="Z10:Z11"/>
    <mergeCell ref="O9:O11"/>
    <mergeCell ref="P9:V9"/>
    <mergeCell ref="A31:U31"/>
    <mergeCell ref="A30:Q30"/>
    <mergeCell ref="A34:L34"/>
    <mergeCell ref="A9:A11"/>
    <mergeCell ref="B9:B11"/>
    <mergeCell ref="C9:D10"/>
    <mergeCell ref="E9:F10"/>
    <mergeCell ref="G9:G11"/>
    <mergeCell ref="H9:N9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27:Q27"/>
    <mergeCell ref="A28:Q28"/>
    <mergeCell ref="A29:Q29"/>
    <mergeCell ref="A25:R25"/>
    <mergeCell ref="A26:U26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28125" style="29" customWidth="1"/>
    <col min="2" max="2" width="25.421875" style="30" customWidth="1"/>
    <col min="3" max="3" width="10.28125" style="30" customWidth="1"/>
    <col min="4" max="4" width="7.140625" style="30" customWidth="1"/>
    <col min="5" max="5" width="8.00390625" style="30" customWidth="1"/>
    <col min="6" max="6" width="7.140625" style="30" customWidth="1"/>
    <col min="7" max="7" width="8.421875" style="30" customWidth="1"/>
    <col min="8" max="8" width="7.8515625" style="30" customWidth="1"/>
    <col min="9" max="9" width="5.8515625" style="30" customWidth="1"/>
    <col min="10" max="10" width="8.8515625" style="30" customWidth="1"/>
    <col min="11" max="11" width="7.57421875" style="30" customWidth="1"/>
    <col min="12" max="12" width="6.7109375" style="30" customWidth="1"/>
    <col min="13" max="13" width="6.00390625" style="30" customWidth="1"/>
    <col min="14" max="15" width="6.421875" style="30" customWidth="1"/>
    <col min="16" max="16" width="7.7109375" style="30" customWidth="1"/>
    <col min="17" max="17" width="8.140625" style="30" customWidth="1"/>
    <col min="18" max="18" width="8.421875" style="30" customWidth="1"/>
    <col min="19" max="19" width="10.140625" style="30" customWidth="1"/>
    <col min="20" max="20" width="11.28125" style="30" customWidth="1"/>
    <col min="21" max="21" width="9.28125" style="30" customWidth="1"/>
    <col min="22" max="22" width="9.8515625" style="30" customWidth="1"/>
    <col min="23" max="23" width="8.421875" style="30" customWidth="1"/>
    <col min="24" max="24" width="11.28125" style="30" customWidth="1"/>
    <col min="25" max="25" width="10.57421875" style="30" customWidth="1"/>
    <col min="26" max="26" width="10.421875" style="30" customWidth="1"/>
    <col min="27" max="27" width="13.00390625" style="30" customWidth="1"/>
    <col min="28" max="28" width="12.00390625" style="30" customWidth="1"/>
    <col min="29" max="29" width="9.421875" style="30" customWidth="1"/>
    <col min="30" max="30" width="9.140625" style="30" customWidth="1"/>
    <col min="31" max="31" width="18.00390625" style="30" customWidth="1"/>
    <col min="32" max="16384" width="9.140625" style="30" customWidth="1"/>
  </cols>
  <sheetData>
    <row r="1" spans="1:27" s="7" customFormat="1" ht="12.75" customHeight="1">
      <c r="A1" s="9"/>
      <c r="Z1" s="173" t="s">
        <v>69</v>
      </c>
      <c r="AA1" s="173"/>
    </row>
    <row r="2" spans="1:23" s="12" customFormat="1" ht="15.75">
      <c r="A2" s="11"/>
      <c r="B2" s="174" t="s">
        <v>160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24" s="14" customFormat="1" ht="15.75" customHeight="1">
      <c r="A3" s="13"/>
      <c r="D3" s="15"/>
      <c r="E3" s="15"/>
      <c r="F3" s="15"/>
      <c r="G3" s="15"/>
      <c r="H3" s="15"/>
      <c r="I3" s="15"/>
      <c r="J3" s="15" t="s">
        <v>15</v>
      </c>
      <c r="K3" s="175" t="s">
        <v>172</v>
      </c>
      <c r="L3" s="175"/>
      <c r="M3" s="175"/>
      <c r="N3" s="175"/>
      <c r="O3" s="175"/>
      <c r="P3" s="175"/>
      <c r="Q3" s="175"/>
      <c r="R3" s="15"/>
      <c r="S3" s="15"/>
      <c r="T3" s="15"/>
      <c r="U3" s="15"/>
      <c r="V3" s="15"/>
      <c r="W3" s="15"/>
      <c r="X3" s="15"/>
    </row>
    <row r="4" spans="1:24" s="12" customFormat="1" ht="15" customHeight="1">
      <c r="A4" s="11"/>
      <c r="B4" s="16"/>
      <c r="C4" s="16"/>
      <c r="D4" s="16"/>
      <c r="E4" s="16"/>
      <c r="F4" s="16"/>
      <c r="G4" s="16"/>
      <c r="H4" s="16"/>
      <c r="I4" s="16"/>
      <c r="J4" s="158"/>
      <c r="K4" s="158"/>
      <c r="L4" s="158"/>
      <c r="M4" s="158"/>
      <c r="N4" s="158"/>
      <c r="O4" s="158"/>
      <c r="P4" s="158"/>
      <c r="Q4" s="158"/>
      <c r="R4" s="158"/>
      <c r="S4" s="16"/>
      <c r="T4" s="16"/>
      <c r="U4" s="16"/>
      <c r="V4" s="16"/>
      <c r="W4" s="16"/>
      <c r="X4" s="16"/>
    </row>
    <row r="5" spans="1:28" s="67" customFormat="1" ht="15.75" customHeight="1">
      <c r="A5" s="66"/>
      <c r="B5" s="68"/>
      <c r="C5" s="68"/>
      <c r="D5" s="176"/>
      <c r="E5" s="176"/>
      <c r="F5" s="176"/>
      <c r="G5" s="176"/>
      <c r="H5" s="176"/>
      <c r="I5" s="176"/>
      <c r="J5" s="176"/>
      <c r="K5" s="176"/>
      <c r="L5" s="69"/>
      <c r="M5" s="69"/>
      <c r="N5" s="69"/>
      <c r="O5" s="69"/>
      <c r="P5" s="69"/>
      <c r="Q5" s="69"/>
      <c r="R5" s="69"/>
      <c r="S5" s="69"/>
      <c r="T5" s="69"/>
      <c r="U5" s="69"/>
      <c r="V5" s="68"/>
      <c r="W5" s="68"/>
      <c r="X5" s="68"/>
      <c r="Y5" s="68"/>
      <c r="Z5" s="68"/>
      <c r="AA5" s="68"/>
      <c r="AB5" s="12" t="s">
        <v>35</v>
      </c>
    </row>
    <row r="6" spans="1:27" s="67" customFormat="1" ht="12.75">
      <c r="A6" s="66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</row>
    <row r="7" spans="1:31" ht="21.75" customHeight="1">
      <c r="A7" s="172" t="s">
        <v>1</v>
      </c>
      <c r="B7" s="169" t="s">
        <v>70</v>
      </c>
      <c r="C7" s="179" t="s">
        <v>71</v>
      </c>
      <c r="D7" s="168" t="s">
        <v>38</v>
      </c>
      <c r="E7" s="168"/>
      <c r="F7" s="168" t="s">
        <v>94</v>
      </c>
      <c r="G7" s="168"/>
      <c r="H7" s="168" t="s">
        <v>19</v>
      </c>
      <c r="I7" s="168" t="s">
        <v>18</v>
      </c>
      <c r="J7" s="168"/>
      <c r="K7" s="168"/>
      <c r="L7" s="168"/>
      <c r="M7" s="168"/>
      <c r="N7" s="168"/>
      <c r="O7" s="168"/>
      <c r="P7" s="165" t="s">
        <v>28</v>
      </c>
      <c r="Q7" s="168" t="s">
        <v>87</v>
      </c>
      <c r="R7" s="168"/>
      <c r="S7" s="168"/>
      <c r="T7" s="168"/>
      <c r="U7" s="168"/>
      <c r="V7" s="168"/>
      <c r="W7" s="168"/>
      <c r="X7" s="165" t="s">
        <v>48</v>
      </c>
      <c r="Y7" s="168" t="s">
        <v>49</v>
      </c>
      <c r="Z7" s="169" t="s">
        <v>0</v>
      </c>
      <c r="AA7" s="169"/>
      <c r="AB7" s="165" t="s">
        <v>95</v>
      </c>
      <c r="AC7" s="165" t="s">
        <v>96</v>
      </c>
      <c r="AD7" s="181" t="s">
        <v>144</v>
      </c>
      <c r="AE7" s="181" t="s">
        <v>114</v>
      </c>
    </row>
    <row r="8" spans="1:31" ht="12.75">
      <c r="A8" s="172"/>
      <c r="B8" s="169"/>
      <c r="C8" s="179"/>
      <c r="D8" s="168"/>
      <c r="E8" s="168"/>
      <c r="F8" s="168"/>
      <c r="G8" s="168"/>
      <c r="H8" s="168"/>
      <c r="I8" s="168" t="s">
        <v>39</v>
      </c>
      <c r="J8" s="168" t="s">
        <v>40</v>
      </c>
      <c r="K8" s="168" t="s">
        <v>11</v>
      </c>
      <c r="L8" s="168"/>
      <c r="M8" s="168"/>
      <c r="N8" s="168"/>
      <c r="O8" s="168"/>
      <c r="P8" s="166"/>
      <c r="Q8" s="168" t="s">
        <v>39</v>
      </c>
      <c r="R8" s="168" t="s">
        <v>40</v>
      </c>
      <c r="S8" s="168" t="s">
        <v>11</v>
      </c>
      <c r="T8" s="168"/>
      <c r="U8" s="168"/>
      <c r="V8" s="168"/>
      <c r="W8" s="168"/>
      <c r="X8" s="166"/>
      <c r="Y8" s="168"/>
      <c r="Z8" s="169" t="s">
        <v>35</v>
      </c>
      <c r="AA8" s="177" t="s">
        <v>12</v>
      </c>
      <c r="AB8" s="166"/>
      <c r="AC8" s="166"/>
      <c r="AD8" s="182"/>
      <c r="AE8" s="182"/>
    </row>
    <row r="9" spans="1:31" ht="101.25" customHeight="1">
      <c r="A9" s="172"/>
      <c r="B9" s="169"/>
      <c r="C9" s="179"/>
      <c r="D9" s="70" t="s">
        <v>39</v>
      </c>
      <c r="E9" s="70" t="s">
        <v>43</v>
      </c>
      <c r="F9" s="70" t="s">
        <v>42</v>
      </c>
      <c r="G9" s="70" t="s">
        <v>97</v>
      </c>
      <c r="H9" s="168"/>
      <c r="I9" s="168"/>
      <c r="J9" s="168"/>
      <c r="K9" s="70" t="s">
        <v>29</v>
      </c>
      <c r="L9" s="70" t="s">
        <v>98</v>
      </c>
      <c r="M9" s="70" t="s">
        <v>99</v>
      </c>
      <c r="N9" s="70" t="s">
        <v>100</v>
      </c>
      <c r="O9" s="70" t="s">
        <v>101</v>
      </c>
      <c r="P9" s="167"/>
      <c r="Q9" s="168"/>
      <c r="R9" s="168"/>
      <c r="S9" s="70" t="s">
        <v>102</v>
      </c>
      <c r="T9" s="70" t="s">
        <v>103</v>
      </c>
      <c r="U9" s="70" t="s">
        <v>104</v>
      </c>
      <c r="V9" s="70" t="s">
        <v>105</v>
      </c>
      <c r="W9" s="70" t="s">
        <v>106</v>
      </c>
      <c r="X9" s="167"/>
      <c r="Y9" s="168"/>
      <c r="Z9" s="169"/>
      <c r="AA9" s="178"/>
      <c r="AB9" s="167"/>
      <c r="AC9" s="167"/>
      <c r="AD9" s="183"/>
      <c r="AE9" s="183"/>
    </row>
    <row r="10" spans="1:31" s="74" customFormat="1" ht="30" customHeight="1">
      <c r="A10" s="71">
        <v>1</v>
      </c>
      <c r="B10" s="35">
        <v>2</v>
      </c>
      <c r="C10" s="35" t="s">
        <v>113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72" t="s">
        <v>111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72" t="s">
        <v>107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72" t="s">
        <v>108</v>
      </c>
      <c r="AA10" s="72" t="s">
        <v>109</v>
      </c>
      <c r="AB10" s="73">
        <v>27</v>
      </c>
      <c r="AC10" s="73">
        <v>28</v>
      </c>
      <c r="AD10" s="73">
        <v>29</v>
      </c>
      <c r="AE10" s="73">
        <v>30</v>
      </c>
    </row>
    <row r="11" spans="1:31" ht="21">
      <c r="A11" s="75" t="s">
        <v>4</v>
      </c>
      <c r="B11" s="76" t="s">
        <v>136</v>
      </c>
      <c r="C11" s="98">
        <f>SUM(C12:C14)</f>
        <v>369</v>
      </c>
      <c r="D11" s="55">
        <f>SUM(D12:D14)</f>
        <v>78</v>
      </c>
      <c r="E11" s="55">
        <f>SUM(E12:E14)</f>
        <v>79</v>
      </c>
      <c r="F11" s="55">
        <f>SUM(F12:F14)</f>
        <v>334</v>
      </c>
      <c r="G11" s="55">
        <f>SUM(G12:G14)</f>
        <v>20</v>
      </c>
      <c r="H11" s="77">
        <f>F11/J11</f>
        <v>4.227848101265823</v>
      </c>
      <c r="I11" s="55">
        <f aca="true" t="shared" si="0" ref="I11:Z11">SUM(I12:I14)</f>
        <v>78</v>
      </c>
      <c r="J11" s="55">
        <f t="shared" si="0"/>
        <v>79</v>
      </c>
      <c r="K11" s="55">
        <f t="shared" si="0"/>
        <v>59</v>
      </c>
      <c r="L11" s="55">
        <f t="shared" si="0"/>
        <v>8</v>
      </c>
      <c r="M11" s="55">
        <f t="shared" si="0"/>
        <v>4</v>
      </c>
      <c r="N11" s="55">
        <f t="shared" si="0"/>
        <v>0</v>
      </c>
      <c r="O11" s="55">
        <f t="shared" si="0"/>
        <v>8</v>
      </c>
      <c r="P11" s="55">
        <f t="shared" si="0"/>
        <v>25</v>
      </c>
      <c r="Q11" s="78">
        <f t="shared" si="0"/>
        <v>427414.09</v>
      </c>
      <c r="R11" s="78">
        <f t="shared" si="0"/>
        <v>425756.94999999995</v>
      </c>
      <c r="S11" s="78">
        <f t="shared" si="0"/>
        <v>347383.17</v>
      </c>
      <c r="T11" s="78">
        <f t="shared" si="0"/>
        <v>46036.04</v>
      </c>
      <c r="U11" s="78">
        <f t="shared" si="0"/>
        <v>6221.25</v>
      </c>
      <c r="V11" s="78">
        <f t="shared" si="0"/>
        <v>0</v>
      </c>
      <c r="W11" s="78">
        <f t="shared" si="0"/>
        <v>26116.49</v>
      </c>
      <c r="X11" s="78">
        <f t="shared" si="0"/>
        <v>50189.24</v>
      </c>
      <c r="Y11" s="78">
        <f t="shared" si="0"/>
        <v>247282.13999999998</v>
      </c>
      <c r="Z11" s="78">
        <f t="shared" si="0"/>
        <v>102169.07999999994</v>
      </c>
      <c r="AA11" s="79">
        <f>100-((Y11+X11)/(S11+T11+U11)*100)</f>
        <v>25.565249324355193</v>
      </c>
      <c r="AB11" s="55">
        <f>SUM(AB12:AB14)</f>
        <v>17</v>
      </c>
      <c r="AC11" s="55">
        <f>SUM(AC12:AC14)</f>
        <v>2</v>
      </c>
      <c r="AD11" s="55">
        <f>SUM(AD12:AD14)</f>
        <v>0</v>
      </c>
      <c r="AE11" s="99"/>
    </row>
    <row r="12" spans="1:31" ht="22.5">
      <c r="A12" s="75" t="s">
        <v>6</v>
      </c>
      <c r="B12" s="80" t="s">
        <v>129</v>
      </c>
      <c r="C12" s="80">
        <v>69</v>
      </c>
      <c r="D12" s="81">
        <f aca="true" t="shared" si="1" ref="D12:E14">I12</f>
        <v>2</v>
      </c>
      <c r="E12" s="81">
        <f t="shared" si="1"/>
        <v>2</v>
      </c>
      <c r="F12" s="82">
        <v>8</v>
      </c>
      <c r="G12" s="82">
        <v>2</v>
      </c>
      <c r="H12" s="77">
        <f>F12/J12</f>
        <v>4</v>
      </c>
      <c r="I12" s="82">
        <v>2</v>
      </c>
      <c r="J12" s="83">
        <f>SUM(K12:O12)</f>
        <v>2</v>
      </c>
      <c r="K12" s="84">
        <v>2</v>
      </c>
      <c r="L12" s="84"/>
      <c r="M12" s="84"/>
      <c r="N12" s="84"/>
      <c r="O12" s="84"/>
      <c r="P12" s="85"/>
      <c r="Q12" s="86">
        <v>24311</v>
      </c>
      <c r="R12" s="87">
        <f>SUM(S12:W12)</f>
        <v>24311</v>
      </c>
      <c r="S12" s="86">
        <v>24311</v>
      </c>
      <c r="T12" s="86"/>
      <c r="U12" s="86"/>
      <c r="V12" s="86"/>
      <c r="W12" s="86"/>
      <c r="X12" s="86"/>
      <c r="Y12" s="86">
        <v>23667.05</v>
      </c>
      <c r="Z12" s="87">
        <f>(S12+T12+U12)-(Y12+X12)</f>
        <v>643.9500000000007</v>
      </c>
      <c r="AA12" s="79">
        <f>100-((Y12+X12)/(S12+T12+U12)*100)</f>
        <v>2.648800954300526</v>
      </c>
      <c r="AB12" s="133">
        <v>6</v>
      </c>
      <c r="AC12" s="133">
        <v>2</v>
      </c>
      <c r="AD12" s="133">
        <v>0</v>
      </c>
      <c r="AE12" s="134" t="s">
        <v>170</v>
      </c>
    </row>
    <row r="13" spans="1:31" ht="45">
      <c r="A13" s="75" t="s">
        <v>7</v>
      </c>
      <c r="B13" s="80" t="s">
        <v>130</v>
      </c>
      <c r="C13" s="80"/>
      <c r="D13" s="81"/>
      <c r="E13" s="81"/>
      <c r="F13" s="82"/>
      <c r="G13" s="82"/>
      <c r="H13" s="77"/>
      <c r="I13" s="82"/>
      <c r="J13" s="83"/>
      <c r="K13" s="84"/>
      <c r="L13" s="84"/>
      <c r="M13" s="84"/>
      <c r="N13" s="84"/>
      <c r="O13" s="84"/>
      <c r="P13" s="85"/>
      <c r="Q13" s="86"/>
      <c r="R13" s="87"/>
      <c r="S13" s="86"/>
      <c r="T13" s="86"/>
      <c r="U13" s="86"/>
      <c r="V13" s="86"/>
      <c r="W13" s="86"/>
      <c r="X13" s="86"/>
      <c r="Y13" s="86"/>
      <c r="Z13" s="87"/>
      <c r="AA13" s="79"/>
      <c r="AB13" s="88"/>
      <c r="AC13" s="88"/>
      <c r="AD13" s="88"/>
      <c r="AE13" s="88"/>
    </row>
    <row r="14" spans="1:31" ht="357">
      <c r="A14" s="75" t="s">
        <v>8</v>
      </c>
      <c r="B14" s="105" t="s">
        <v>134</v>
      </c>
      <c r="C14" s="80">
        <v>300</v>
      </c>
      <c r="D14" s="81">
        <f t="shared" si="1"/>
        <v>76</v>
      </c>
      <c r="E14" s="81">
        <f t="shared" si="1"/>
        <v>77</v>
      </c>
      <c r="F14" s="89">
        <v>326</v>
      </c>
      <c r="G14" s="82">
        <v>18</v>
      </c>
      <c r="H14" s="77">
        <f>F14/J14</f>
        <v>4.233766233766234</v>
      </c>
      <c r="I14" s="82">
        <v>76</v>
      </c>
      <c r="J14" s="83">
        <f>SUM(K14:O14)</f>
        <v>77</v>
      </c>
      <c r="K14" s="84">
        <v>57</v>
      </c>
      <c r="L14" s="84">
        <v>8</v>
      </c>
      <c r="M14" s="84">
        <v>4</v>
      </c>
      <c r="N14" s="84"/>
      <c r="O14" s="84">
        <v>8</v>
      </c>
      <c r="P14" s="85">
        <v>25</v>
      </c>
      <c r="Q14" s="86">
        <v>403103.09</v>
      </c>
      <c r="R14" s="87">
        <f>SUM(S14:W14)</f>
        <v>401445.94999999995</v>
      </c>
      <c r="S14" s="86">
        <v>323072.17</v>
      </c>
      <c r="T14" s="86">
        <v>46036.04</v>
      </c>
      <c r="U14" s="86">
        <v>6221.25</v>
      </c>
      <c r="V14" s="86"/>
      <c r="W14" s="86">
        <v>26116.49</v>
      </c>
      <c r="X14" s="86">
        <v>50189.24</v>
      </c>
      <c r="Y14" s="86">
        <v>223615.09</v>
      </c>
      <c r="Z14" s="87">
        <f>(S14+T14+U14)-(Y14+X14)</f>
        <v>101525.12999999995</v>
      </c>
      <c r="AA14" s="79">
        <f>100-((Y14+X14)/(S14+T14+U14)*100)</f>
        <v>27.049603300524282</v>
      </c>
      <c r="AB14" s="88">
        <v>11</v>
      </c>
      <c r="AC14" s="88"/>
      <c r="AD14" s="88"/>
      <c r="AE14" s="134" t="s">
        <v>174</v>
      </c>
    </row>
    <row r="15" spans="11:17" ht="12.75">
      <c r="K15" s="91"/>
      <c r="L15" s="91"/>
      <c r="M15" s="91"/>
      <c r="N15" s="91"/>
      <c r="O15" s="91"/>
      <c r="P15" s="91"/>
      <c r="Q15" s="91"/>
    </row>
    <row r="16" spans="11:17" ht="12.75">
      <c r="K16" s="91"/>
      <c r="L16" s="91"/>
      <c r="M16" s="91"/>
      <c r="N16" s="91"/>
      <c r="O16" s="91"/>
      <c r="P16" s="91"/>
      <c r="Q16" s="91"/>
    </row>
    <row r="17" spans="1:19" ht="12.75">
      <c r="A17" s="163" t="s">
        <v>50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2.75">
      <c r="A18" s="59" t="s">
        <v>88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1:24" s="94" customFormat="1" ht="29.25" customHeight="1">
      <c r="A19" s="164" t="s">
        <v>145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93"/>
      <c r="X19" s="93"/>
    </row>
    <row r="20" spans="1:24" s="94" customFormat="1" ht="12.7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93"/>
      <c r="X20" s="93"/>
    </row>
    <row r="21" spans="1:27" ht="15.75">
      <c r="A21" s="95" t="s">
        <v>110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16" ht="12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3" s="7" customFormat="1" ht="15.75">
      <c r="A23" s="180" t="s">
        <v>16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8" s="7" customFormat="1" ht="15.75">
      <c r="A24" s="6"/>
      <c r="F24" s="173" t="s">
        <v>3</v>
      </c>
      <c r="G24" s="173"/>
      <c r="H24" s="8"/>
    </row>
    <row r="25" s="7" customFormat="1" ht="12.75">
      <c r="A25" s="22" t="s">
        <v>21</v>
      </c>
    </row>
    <row r="26" spans="2:3" s="7" customFormat="1" ht="12.75">
      <c r="B26" s="21"/>
      <c r="C26" s="21"/>
    </row>
  </sheetData>
  <sheetProtection formatCells="0" formatColumns="0" formatRows="0"/>
  <mergeCells count="34">
    <mergeCell ref="A7:A9"/>
    <mergeCell ref="B7:B9"/>
    <mergeCell ref="D7:E8"/>
    <mergeCell ref="F7:G8"/>
    <mergeCell ref="H7:H9"/>
    <mergeCell ref="I7:O7"/>
    <mergeCell ref="Y7:Y9"/>
    <mergeCell ref="Z7:AA7"/>
    <mergeCell ref="AD7:AD9"/>
    <mergeCell ref="AE7:AE9"/>
    <mergeCell ref="AB7:AB9"/>
    <mergeCell ref="D5:K5"/>
    <mergeCell ref="AA8:AA9"/>
    <mergeCell ref="P7:P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7.00390625" style="29" customWidth="1"/>
    <col min="2" max="2" width="38.7109375" style="30" customWidth="1"/>
    <col min="3" max="3" width="9.8515625" style="30" customWidth="1"/>
    <col min="4" max="4" width="11.7109375" style="30" customWidth="1"/>
    <col min="5" max="5" width="12.140625" style="30" customWidth="1"/>
    <col min="6" max="6" width="11.28125" style="30" customWidth="1"/>
    <col min="7" max="7" width="13.28125" style="30" customWidth="1"/>
    <col min="8" max="8" width="11.00390625" style="30" customWidth="1"/>
    <col min="9" max="9" width="10.00390625" style="30" bestFit="1" customWidth="1"/>
    <col min="10" max="11" width="9.28125" style="30" bestFit="1" customWidth="1"/>
    <col min="12" max="13" width="9.140625" style="30" customWidth="1"/>
    <col min="14" max="14" width="14.140625" style="30" customWidth="1"/>
    <col min="15" max="15" width="13.00390625" style="30" customWidth="1"/>
    <col min="16" max="16" width="16.421875" style="30" customWidth="1"/>
    <col min="17" max="17" width="11.57421875" style="30" customWidth="1"/>
    <col min="18" max="18" width="9.8515625" style="30" customWidth="1"/>
    <col min="19" max="19" width="10.140625" style="30" customWidth="1"/>
    <col min="20" max="23" width="9.140625" style="30" customWidth="1"/>
    <col min="24" max="24" width="11.00390625" style="30" customWidth="1"/>
    <col min="25" max="25" width="9.140625" style="30" customWidth="1"/>
    <col min="26" max="26" width="20.421875" style="30" customWidth="1"/>
    <col min="27" max="16384" width="9.140625" style="30" customWidth="1"/>
  </cols>
  <sheetData>
    <row r="1" ht="12.75">
      <c r="N1" s="31" t="s">
        <v>27</v>
      </c>
    </row>
    <row r="2" ht="12.75" customHeight="1"/>
    <row r="3" spans="1:14" ht="18" customHeight="1">
      <c r="A3" s="32"/>
      <c r="B3" s="184" t="s">
        <v>161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34" customFormat="1" ht="15.75">
      <c r="A4" s="33" t="s">
        <v>15</v>
      </c>
      <c r="B4" s="185" t="s">
        <v>172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2:14" s="34" customFormat="1" ht="15" customHeight="1"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7" ht="12.75">
      <c r="A6" s="36"/>
      <c r="B6" s="37"/>
      <c r="C6" s="38"/>
      <c r="D6" s="38"/>
      <c r="E6" s="38"/>
      <c r="F6" s="38"/>
      <c r="G6" s="38"/>
    </row>
    <row r="7" spans="1:26" ht="20.25" customHeight="1">
      <c r="A7" s="203" t="s">
        <v>2</v>
      </c>
      <c r="B7" s="187" t="s">
        <v>41</v>
      </c>
      <c r="C7" s="188" t="s">
        <v>146</v>
      </c>
      <c r="D7" s="189"/>
      <c r="E7" s="189"/>
      <c r="F7" s="187" t="s">
        <v>91</v>
      </c>
      <c r="G7" s="187"/>
      <c r="H7" s="187"/>
      <c r="I7" s="187"/>
      <c r="J7" s="187"/>
      <c r="K7" s="187"/>
      <c r="L7" s="187"/>
      <c r="M7" s="187"/>
      <c r="N7" s="187"/>
      <c r="O7" s="187"/>
      <c r="P7" s="187" t="s">
        <v>115</v>
      </c>
      <c r="Q7" s="187"/>
      <c r="R7" s="187"/>
      <c r="S7" s="187"/>
      <c r="T7" s="192" t="s">
        <v>116</v>
      </c>
      <c r="U7" s="192" t="s">
        <v>117</v>
      </c>
      <c r="V7" s="188" t="s">
        <v>139</v>
      </c>
      <c r="W7" s="200"/>
      <c r="X7" s="193" t="s">
        <v>140</v>
      </c>
      <c r="Y7" s="194"/>
      <c r="Z7" s="197" t="s">
        <v>141</v>
      </c>
    </row>
    <row r="8" spans="1:26" ht="21.75" customHeight="1">
      <c r="A8" s="204"/>
      <c r="B8" s="187"/>
      <c r="C8" s="190"/>
      <c r="D8" s="191"/>
      <c r="E8" s="191"/>
      <c r="F8" s="187" t="s">
        <v>42</v>
      </c>
      <c r="G8" s="187"/>
      <c r="H8" s="187" t="s">
        <v>80</v>
      </c>
      <c r="I8" s="187"/>
      <c r="J8" s="187" t="s">
        <v>81</v>
      </c>
      <c r="K8" s="187"/>
      <c r="L8" s="187" t="s">
        <v>82</v>
      </c>
      <c r="M8" s="187"/>
      <c r="N8" s="187" t="s">
        <v>151</v>
      </c>
      <c r="O8" s="187" t="s">
        <v>152</v>
      </c>
      <c r="P8" s="187" t="s">
        <v>118</v>
      </c>
      <c r="Q8" s="187" t="s">
        <v>119</v>
      </c>
      <c r="R8" s="187" t="s">
        <v>120</v>
      </c>
      <c r="S8" s="187" t="s">
        <v>121</v>
      </c>
      <c r="T8" s="192"/>
      <c r="U8" s="192"/>
      <c r="V8" s="190"/>
      <c r="W8" s="201"/>
      <c r="X8" s="195"/>
      <c r="Y8" s="196"/>
      <c r="Z8" s="198"/>
    </row>
    <row r="9" spans="1:26" ht="102.75" customHeight="1">
      <c r="A9" s="205"/>
      <c r="B9" s="187"/>
      <c r="C9" s="102" t="s">
        <v>42</v>
      </c>
      <c r="D9" s="118" t="s">
        <v>78</v>
      </c>
      <c r="E9" s="118" t="s">
        <v>53</v>
      </c>
      <c r="F9" s="118" t="s">
        <v>147</v>
      </c>
      <c r="G9" s="118" t="s">
        <v>148</v>
      </c>
      <c r="H9" s="102" t="s">
        <v>149</v>
      </c>
      <c r="I9" s="102" t="s">
        <v>150</v>
      </c>
      <c r="J9" s="102" t="s">
        <v>149</v>
      </c>
      <c r="K9" s="102" t="s">
        <v>150</v>
      </c>
      <c r="L9" s="102" t="s">
        <v>149</v>
      </c>
      <c r="M9" s="102" t="s">
        <v>150</v>
      </c>
      <c r="N9" s="187"/>
      <c r="O9" s="187"/>
      <c r="P9" s="187"/>
      <c r="Q9" s="187"/>
      <c r="R9" s="187"/>
      <c r="S9" s="187"/>
      <c r="T9" s="192"/>
      <c r="U9" s="192"/>
      <c r="V9" s="122" t="s">
        <v>59</v>
      </c>
      <c r="W9" s="122" t="s">
        <v>142</v>
      </c>
      <c r="X9" s="122" t="s">
        <v>59</v>
      </c>
      <c r="Y9" s="122" t="s">
        <v>142</v>
      </c>
      <c r="Z9" s="199"/>
    </row>
    <row r="10" spans="1:26" ht="12.75">
      <c r="A10" s="115" t="s">
        <v>4</v>
      </c>
      <c r="B10" s="101" t="s">
        <v>5</v>
      </c>
      <c r="C10" s="101" t="s">
        <v>9</v>
      </c>
      <c r="D10" s="101" t="s">
        <v>10</v>
      </c>
      <c r="E10" s="101" t="s">
        <v>20</v>
      </c>
      <c r="F10" s="123" t="s">
        <v>93</v>
      </c>
      <c r="G10" s="123" t="s">
        <v>83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  <c r="S10" s="123">
        <v>19</v>
      </c>
      <c r="T10" s="123">
        <v>20</v>
      </c>
      <c r="U10" s="123">
        <v>21</v>
      </c>
      <c r="V10" s="124">
        <v>22</v>
      </c>
      <c r="W10" s="124">
        <v>23</v>
      </c>
      <c r="X10" s="124">
        <v>24</v>
      </c>
      <c r="Y10" s="124">
        <v>25</v>
      </c>
      <c r="Z10" s="124">
        <v>26</v>
      </c>
    </row>
    <row r="11" spans="1:26" ht="21">
      <c r="A11" s="107" t="s">
        <v>4</v>
      </c>
      <c r="B11" s="109" t="s">
        <v>79</v>
      </c>
      <c r="C11" s="110">
        <f aca="true" t="shared" si="0" ref="C11:Z11">SUM(C12:C16)</f>
        <v>1246</v>
      </c>
      <c r="D11" s="110">
        <f t="shared" si="0"/>
        <v>953</v>
      </c>
      <c r="E11" s="110">
        <f t="shared" si="0"/>
        <v>8</v>
      </c>
      <c r="F11" s="110">
        <f t="shared" si="0"/>
        <v>3621789.3</v>
      </c>
      <c r="G11" s="110">
        <f t="shared" si="0"/>
        <v>3003671.6799999997</v>
      </c>
      <c r="H11" s="110">
        <f t="shared" si="0"/>
        <v>3616681.7399999998</v>
      </c>
      <c r="I11" s="110">
        <f t="shared" si="0"/>
        <v>2999850.5799999996</v>
      </c>
      <c r="J11" s="110">
        <f t="shared" si="0"/>
        <v>5107.56</v>
      </c>
      <c r="K11" s="110">
        <f t="shared" si="0"/>
        <v>3821.1</v>
      </c>
      <c r="L11" s="110">
        <f t="shared" si="0"/>
        <v>0</v>
      </c>
      <c r="M11" s="110">
        <f t="shared" si="0"/>
        <v>0</v>
      </c>
      <c r="N11" s="145">
        <f t="shared" si="0"/>
        <v>255922.03</v>
      </c>
      <c r="O11" s="145">
        <f t="shared" si="0"/>
        <v>196121.22</v>
      </c>
      <c r="P11" s="145">
        <f t="shared" si="0"/>
        <v>50631.43</v>
      </c>
      <c r="Q11" s="110">
        <f t="shared" si="0"/>
        <v>227</v>
      </c>
      <c r="R11" s="110">
        <f t="shared" si="0"/>
        <v>14</v>
      </c>
      <c r="S11" s="110">
        <f t="shared" si="0"/>
        <v>0</v>
      </c>
      <c r="T11" s="110">
        <f t="shared" si="0"/>
        <v>49</v>
      </c>
      <c r="U11" s="145">
        <f t="shared" si="0"/>
        <v>13667.5</v>
      </c>
      <c r="V11" s="110">
        <f t="shared" si="0"/>
        <v>528</v>
      </c>
      <c r="W11" s="145">
        <f t="shared" si="0"/>
        <v>181227.03</v>
      </c>
      <c r="X11" s="110">
        <f t="shared" si="0"/>
        <v>85</v>
      </c>
      <c r="Y11" s="145">
        <f t="shared" si="0"/>
        <v>7352</v>
      </c>
      <c r="Z11" s="110">
        <f t="shared" si="0"/>
        <v>6</v>
      </c>
    </row>
    <row r="12" spans="1:26" ht="12.75">
      <c r="A12" s="101" t="s">
        <v>6</v>
      </c>
      <c r="B12" s="80" t="s">
        <v>129</v>
      </c>
      <c r="C12" s="35">
        <v>72</v>
      </c>
      <c r="D12" s="35">
        <v>69</v>
      </c>
      <c r="E12" s="35">
        <v>0</v>
      </c>
      <c r="F12" s="145">
        <f aca="true" t="shared" si="1" ref="F12:G16">SUM(H12,J12,L12)</f>
        <v>97513.02</v>
      </c>
      <c r="G12" s="145">
        <f t="shared" si="1"/>
        <v>50166.67</v>
      </c>
      <c r="H12" s="146">
        <v>97264.38</v>
      </c>
      <c r="I12" s="146">
        <v>50166.67</v>
      </c>
      <c r="J12" s="146">
        <v>248.64</v>
      </c>
      <c r="K12" s="146">
        <v>0</v>
      </c>
      <c r="L12" s="35">
        <v>0</v>
      </c>
      <c r="M12" s="35">
        <v>0</v>
      </c>
      <c r="N12" s="146">
        <v>4426</v>
      </c>
      <c r="O12" s="146">
        <v>0</v>
      </c>
      <c r="P12" s="136">
        <v>213.12</v>
      </c>
      <c r="Q12" s="73">
        <v>0</v>
      </c>
      <c r="R12" s="73">
        <v>1</v>
      </c>
      <c r="S12" s="73">
        <v>0</v>
      </c>
      <c r="T12" s="73">
        <v>1</v>
      </c>
      <c r="U12" s="136">
        <v>11</v>
      </c>
      <c r="V12" s="72">
        <v>133</v>
      </c>
      <c r="W12" s="153">
        <v>21588</v>
      </c>
      <c r="X12" s="154">
        <v>0</v>
      </c>
      <c r="Y12" s="155">
        <v>0</v>
      </c>
      <c r="Z12" s="154">
        <v>0</v>
      </c>
    </row>
    <row r="13" spans="1:26" ht="22.5">
      <c r="A13" s="101" t="s">
        <v>7</v>
      </c>
      <c r="B13" s="80" t="s">
        <v>130</v>
      </c>
      <c r="C13" s="35">
        <v>0</v>
      </c>
      <c r="D13" s="35">
        <v>0</v>
      </c>
      <c r="E13" s="35">
        <v>0</v>
      </c>
      <c r="F13" s="145">
        <f t="shared" si="1"/>
        <v>0</v>
      </c>
      <c r="G13" s="145">
        <f t="shared" si="1"/>
        <v>0</v>
      </c>
      <c r="H13" s="146">
        <v>0</v>
      </c>
      <c r="I13" s="146">
        <v>0</v>
      </c>
      <c r="J13" s="146">
        <v>0</v>
      </c>
      <c r="K13" s="146">
        <v>0</v>
      </c>
      <c r="L13" s="35">
        <v>0</v>
      </c>
      <c r="M13" s="35">
        <v>0</v>
      </c>
      <c r="N13" s="146">
        <v>0</v>
      </c>
      <c r="O13" s="146">
        <v>0</v>
      </c>
      <c r="P13" s="136">
        <v>0</v>
      </c>
      <c r="Q13" s="73">
        <v>0</v>
      </c>
      <c r="R13" s="73">
        <v>0</v>
      </c>
      <c r="S13" s="73">
        <v>0</v>
      </c>
      <c r="T13" s="73">
        <v>0</v>
      </c>
      <c r="U13" s="136">
        <v>0</v>
      </c>
      <c r="V13" s="72">
        <v>0</v>
      </c>
      <c r="W13" s="153">
        <v>0</v>
      </c>
      <c r="X13" s="154">
        <v>0</v>
      </c>
      <c r="Y13" s="155">
        <v>0</v>
      </c>
      <c r="Z13" s="154">
        <v>0</v>
      </c>
    </row>
    <row r="14" spans="1:26" ht="12.75">
      <c r="A14" s="101" t="s">
        <v>8</v>
      </c>
      <c r="B14" s="80" t="s">
        <v>134</v>
      </c>
      <c r="C14" s="35">
        <v>1159</v>
      </c>
      <c r="D14" s="35">
        <v>879</v>
      </c>
      <c r="E14" s="35">
        <v>8</v>
      </c>
      <c r="F14" s="145">
        <f t="shared" si="1"/>
        <v>3523570.63</v>
      </c>
      <c r="G14" s="145">
        <f t="shared" si="1"/>
        <v>2952976.07</v>
      </c>
      <c r="H14" s="146">
        <v>3519235.31</v>
      </c>
      <c r="I14" s="146">
        <v>2949675.09</v>
      </c>
      <c r="J14" s="146">
        <v>4335.32</v>
      </c>
      <c r="K14" s="146">
        <v>3300.98</v>
      </c>
      <c r="L14" s="35">
        <v>0</v>
      </c>
      <c r="M14" s="35">
        <v>0</v>
      </c>
      <c r="N14" s="146">
        <v>251150.9</v>
      </c>
      <c r="O14" s="146">
        <v>196121.22</v>
      </c>
      <c r="P14" s="136">
        <v>50415.97</v>
      </c>
      <c r="Q14" s="73">
        <v>226</v>
      </c>
      <c r="R14" s="73">
        <v>13</v>
      </c>
      <c r="S14" s="73">
        <v>0</v>
      </c>
      <c r="T14" s="73">
        <v>47</v>
      </c>
      <c r="U14" s="136">
        <v>13656.48</v>
      </c>
      <c r="V14" s="72">
        <v>387</v>
      </c>
      <c r="W14" s="153">
        <v>159324.34</v>
      </c>
      <c r="X14" s="154">
        <v>85</v>
      </c>
      <c r="Y14" s="155">
        <v>7352</v>
      </c>
      <c r="Z14" s="154">
        <v>6</v>
      </c>
    </row>
    <row r="15" spans="1:26" ht="22.5">
      <c r="A15" s="101" t="s">
        <v>30</v>
      </c>
      <c r="B15" s="80" t="s">
        <v>132</v>
      </c>
      <c r="C15" s="35">
        <v>15</v>
      </c>
      <c r="D15" s="35">
        <v>5</v>
      </c>
      <c r="E15" s="35">
        <v>0</v>
      </c>
      <c r="F15" s="145">
        <f t="shared" si="1"/>
        <v>705.6500000000001</v>
      </c>
      <c r="G15" s="145">
        <f t="shared" si="1"/>
        <v>528.94</v>
      </c>
      <c r="H15" s="146">
        <v>182.05</v>
      </c>
      <c r="I15" s="146">
        <v>8.82</v>
      </c>
      <c r="J15" s="146">
        <v>523.6</v>
      </c>
      <c r="K15" s="146">
        <v>520.12</v>
      </c>
      <c r="L15" s="35">
        <v>0</v>
      </c>
      <c r="M15" s="35">
        <v>0</v>
      </c>
      <c r="N15" s="146">
        <v>345.13</v>
      </c>
      <c r="O15" s="146">
        <v>0</v>
      </c>
      <c r="P15" s="136">
        <v>2.34</v>
      </c>
      <c r="Q15" s="73">
        <v>1</v>
      </c>
      <c r="R15" s="73">
        <v>0</v>
      </c>
      <c r="S15" s="73">
        <v>0</v>
      </c>
      <c r="T15" s="73">
        <v>1</v>
      </c>
      <c r="U15" s="136">
        <v>0.02</v>
      </c>
      <c r="V15" s="72">
        <v>8</v>
      </c>
      <c r="W15" s="153">
        <v>314.69</v>
      </c>
      <c r="X15" s="154">
        <v>0</v>
      </c>
      <c r="Y15" s="155">
        <v>0</v>
      </c>
      <c r="Z15" s="154">
        <v>0</v>
      </c>
    </row>
    <row r="16" spans="1:26" ht="22.5">
      <c r="A16" s="101" t="s">
        <v>31</v>
      </c>
      <c r="B16" s="80" t="s">
        <v>133</v>
      </c>
      <c r="C16" s="35">
        <v>0</v>
      </c>
      <c r="D16" s="35">
        <v>0</v>
      </c>
      <c r="E16" s="35">
        <v>0</v>
      </c>
      <c r="F16" s="145">
        <f t="shared" si="1"/>
        <v>0</v>
      </c>
      <c r="G16" s="145">
        <f t="shared" si="1"/>
        <v>0</v>
      </c>
      <c r="H16" s="146">
        <v>0</v>
      </c>
      <c r="I16" s="146">
        <v>0</v>
      </c>
      <c r="J16" s="146">
        <v>0</v>
      </c>
      <c r="K16" s="146">
        <v>0</v>
      </c>
      <c r="L16" s="35">
        <v>0</v>
      </c>
      <c r="M16" s="35">
        <v>0</v>
      </c>
      <c r="N16" s="146">
        <v>0</v>
      </c>
      <c r="O16" s="146">
        <v>0</v>
      </c>
      <c r="P16" s="136">
        <v>0</v>
      </c>
      <c r="Q16" s="73">
        <v>0</v>
      </c>
      <c r="R16" s="73">
        <v>0</v>
      </c>
      <c r="S16" s="73">
        <v>0</v>
      </c>
      <c r="T16" s="73">
        <v>0</v>
      </c>
      <c r="U16" s="136">
        <v>0</v>
      </c>
      <c r="V16" s="72">
        <v>0</v>
      </c>
      <c r="W16" s="153">
        <v>0</v>
      </c>
      <c r="X16" s="154">
        <v>0</v>
      </c>
      <c r="Y16" s="155">
        <v>0</v>
      </c>
      <c r="Z16" s="154">
        <v>0</v>
      </c>
    </row>
    <row r="17" spans="1:26" ht="31.5">
      <c r="A17" s="75" t="s">
        <v>5</v>
      </c>
      <c r="B17" s="112" t="s">
        <v>137</v>
      </c>
      <c r="C17" s="111">
        <f>SUM(C18:C26)</f>
        <v>12966</v>
      </c>
      <c r="D17" s="111">
        <f aca="true" t="shared" si="2" ref="D17:Z17">SUM(D18:D26)</f>
        <v>171</v>
      </c>
      <c r="E17" s="111">
        <f t="shared" si="2"/>
        <v>7</v>
      </c>
      <c r="F17" s="111">
        <f t="shared" si="2"/>
        <v>8690741.19</v>
      </c>
      <c r="G17" s="111">
        <f t="shared" si="2"/>
        <v>2185041.4200000004</v>
      </c>
      <c r="H17" s="111">
        <f t="shared" si="2"/>
        <v>8585540.88</v>
      </c>
      <c r="I17" s="111">
        <f t="shared" si="2"/>
        <v>2163073.7200000007</v>
      </c>
      <c r="J17" s="111">
        <f t="shared" si="2"/>
        <v>105200.31</v>
      </c>
      <c r="K17" s="111">
        <f t="shared" si="2"/>
        <v>21967.699999999997</v>
      </c>
      <c r="L17" s="111">
        <f t="shared" si="2"/>
        <v>0</v>
      </c>
      <c r="M17" s="111">
        <f t="shared" si="2"/>
        <v>0</v>
      </c>
      <c r="N17" s="78">
        <f t="shared" si="2"/>
        <v>40464.73</v>
      </c>
      <c r="O17" s="78">
        <f t="shared" si="2"/>
        <v>586968.11</v>
      </c>
      <c r="P17" s="78">
        <f t="shared" si="2"/>
        <v>103600.24000000002</v>
      </c>
      <c r="Q17" s="111">
        <f t="shared" si="2"/>
        <v>1265</v>
      </c>
      <c r="R17" s="111">
        <f t="shared" si="2"/>
        <v>1</v>
      </c>
      <c r="S17" s="111">
        <f t="shared" si="2"/>
        <v>0</v>
      </c>
      <c r="T17" s="111">
        <f t="shared" si="2"/>
        <v>6</v>
      </c>
      <c r="U17" s="78">
        <f t="shared" si="2"/>
        <v>265.32</v>
      </c>
      <c r="V17" s="111">
        <f t="shared" si="2"/>
        <v>2023</v>
      </c>
      <c r="W17" s="78">
        <f t="shared" si="2"/>
        <v>679223.17</v>
      </c>
      <c r="X17" s="111">
        <f t="shared" si="2"/>
        <v>539</v>
      </c>
      <c r="Y17" s="78">
        <f t="shared" si="2"/>
        <v>16411.07</v>
      </c>
      <c r="Z17" s="111">
        <f t="shared" si="2"/>
        <v>1</v>
      </c>
    </row>
    <row r="18" spans="1:26" ht="12.75">
      <c r="A18" s="75" t="s">
        <v>73</v>
      </c>
      <c r="B18" s="117" t="s">
        <v>122</v>
      </c>
      <c r="C18" s="108">
        <v>187</v>
      </c>
      <c r="D18" s="35" t="s">
        <v>17</v>
      </c>
      <c r="E18" s="35" t="s">
        <v>17</v>
      </c>
      <c r="F18" s="145">
        <f>SUM(H18,J18,L18)</f>
        <v>3079.66</v>
      </c>
      <c r="G18" s="145">
        <f>SUM(I18,K18,M18)</f>
        <v>2779.15</v>
      </c>
      <c r="H18" s="148">
        <v>2813.02</v>
      </c>
      <c r="I18" s="148">
        <v>2769.06</v>
      </c>
      <c r="J18" s="148">
        <v>266.64</v>
      </c>
      <c r="K18" s="148">
        <v>10.09</v>
      </c>
      <c r="L18" s="108">
        <v>0</v>
      </c>
      <c r="M18" s="108">
        <v>0</v>
      </c>
      <c r="N18" s="146" t="s">
        <v>17</v>
      </c>
      <c r="O18" s="146" t="s">
        <v>17</v>
      </c>
      <c r="P18" s="140">
        <v>271</v>
      </c>
      <c r="Q18" s="141">
        <v>111</v>
      </c>
      <c r="R18" s="141">
        <v>0</v>
      </c>
      <c r="S18" s="141">
        <v>0</v>
      </c>
      <c r="T18" s="141">
        <v>0</v>
      </c>
      <c r="U18" s="140">
        <v>0</v>
      </c>
      <c r="V18" s="72">
        <v>21</v>
      </c>
      <c r="W18" s="153">
        <v>150.29</v>
      </c>
      <c r="X18" s="154">
        <v>0</v>
      </c>
      <c r="Y18" s="155">
        <v>0</v>
      </c>
      <c r="Z18" s="154">
        <v>0</v>
      </c>
    </row>
    <row r="19" spans="1:26" ht="12.75">
      <c r="A19" s="75" t="s">
        <v>74</v>
      </c>
      <c r="B19" s="106" t="s">
        <v>25</v>
      </c>
      <c r="C19" s="108">
        <v>7341</v>
      </c>
      <c r="D19" s="35" t="s">
        <v>17</v>
      </c>
      <c r="E19" s="35" t="s">
        <v>17</v>
      </c>
      <c r="F19" s="145">
        <f>SUM(H19,J19,L19)</f>
        <v>191769.41</v>
      </c>
      <c r="G19" s="145">
        <f>SUM(I19,K19,M19)</f>
        <v>133810.27</v>
      </c>
      <c r="H19" s="148">
        <v>187347.03</v>
      </c>
      <c r="I19" s="148">
        <v>129992.76</v>
      </c>
      <c r="J19" s="148">
        <v>4422.38</v>
      </c>
      <c r="K19" s="148">
        <v>3817.51</v>
      </c>
      <c r="L19" s="108">
        <v>0</v>
      </c>
      <c r="M19" s="108">
        <v>0</v>
      </c>
      <c r="N19" s="146" t="s">
        <v>17</v>
      </c>
      <c r="O19" s="146" t="s">
        <v>17</v>
      </c>
      <c r="P19" s="136">
        <v>5973.04</v>
      </c>
      <c r="Q19" s="73">
        <v>535</v>
      </c>
      <c r="R19" s="73">
        <v>0</v>
      </c>
      <c r="S19" s="73">
        <v>0</v>
      </c>
      <c r="T19" s="73">
        <v>3</v>
      </c>
      <c r="U19" s="136">
        <v>2.68</v>
      </c>
      <c r="V19" s="72">
        <v>1548</v>
      </c>
      <c r="W19" s="153">
        <v>34535.06</v>
      </c>
      <c r="X19" s="154">
        <v>362</v>
      </c>
      <c r="Y19" s="155">
        <v>9590.18</v>
      </c>
      <c r="Z19" s="154">
        <v>0</v>
      </c>
    </row>
    <row r="20" spans="1:26" ht="12.75">
      <c r="A20" s="75" t="s">
        <v>75</v>
      </c>
      <c r="B20" s="106" t="s">
        <v>26</v>
      </c>
      <c r="C20" s="108">
        <v>3397</v>
      </c>
      <c r="D20" s="35" t="s">
        <v>17</v>
      </c>
      <c r="E20" s="35" t="s">
        <v>17</v>
      </c>
      <c r="F20" s="145">
        <f aca="true" t="shared" si="3" ref="F20:G25">SUM(H20,J20,L20)</f>
        <v>330366.89</v>
      </c>
      <c r="G20" s="145">
        <f t="shared" si="3"/>
        <v>128404.48</v>
      </c>
      <c r="H20" s="148">
        <v>330032.08</v>
      </c>
      <c r="I20" s="148">
        <v>128069.67</v>
      </c>
      <c r="J20" s="148">
        <v>334.81</v>
      </c>
      <c r="K20" s="148">
        <v>334.81</v>
      </c>
      <c r="L20" s="108">
        <v>0</v>
      </c>
      <c r="M20" s="108">
        <v>0</v>
      </c>
      <c r="N20" s="146" t="s">
        <v>17</v>
      </c>
      <c r="O20" s="146" t="s">
        <v>17</v>
      </c>
      <c r="P20" s="136">
        <v>8316.57</v>
      </c>
      <c r="Q20" s="73">
        <v>235</v>
      </c>
      <c r="R20" s="73">
        <v>0</v>
      </c>
      <c r="S20" s="73">
        <v>0</v>
      </c>
      <c r="T20" s="73">
        <v>0</v>
      </c>
      <c r="U20" s="136">
        <v>0</v>
      </c>
      <c r="V20" s="72">
        <v>288</v>
      </c>
      <c r="W20" s="153">
        <v>29470.79</v>
      </c>
      <c r="X20" s="154">
        <v>173</v>
      </c>
      <c r="Y20" s="155">
        <v>6611.29</v>
      </c>
      <c r="Z20" s="154">
        <v>0</v>
      </c>
    </row>
    <row r="21" spans="1:26" ht="12.75">
      <c r="A21" s="75" t="s">
        <v>76</v>
      </c>
      <c r="B21" s="117" t="s">
        <v>123</v>
      </c>
      <c r="C21" s="108">
        <v>1080</v>
      </c>
      <c r="D21" s="35" t="s">
        <v>17</v>
      </c>
      <c r="E21" s="35" t="s">
        <v>17</v>
      </c>
      <c r="F21" s="145">
        <f t="shared" si="3"/>
        <v>240407.77</v>
      </c>
      <c r="G21" s="145">
        <f t="shared" si="3"/>
        <v>226578.01</v>
      </c>
      <c r="H21" s="148">
        <v>239831.91</v>
      </c>
      <c r="I21" s="148">
        <v>226005.63</v>
      </c>
      <c r="J21" s="148">
        <v>575.86</v>
      </c>
      <c r="K21" s="148">
        <v>572.38</v>
      </c>
      <c r="L21" s="108">
        <v>0</v>
      </c>
      <c r="M21" s="108">
        <v>0</v>
      </c>
      <c r="N21" s="146" t="s">
        <v>17</v>
      </c>
      <c r="O21" s="146" t="s">
        <v>17</v>
      </c>
      <c r="P21" s="140">
        <v>12544.81</v>
      </c>
      <c r="Q21" s="141">
        <v>283</v>
      </c>
      <c r="R21" s="141">
        <v>0</v>
      </c>
      <c r="S21" s="141">
        <v>0</v>
      </c>
      <c r="T21" s="141">
        <v>0</v>
      </c>
      <c r="U21" s="140">
        <v>0</v>
      </c>
      <c r="V21" s="72">
        <v>70</v>
      </c>
      <c r="W21" s="153">
        <v>31598.06</v>
      </c>
      <c r="X21" s="154">
        <v>4</v>
      </c>
      <c r="Y21" s="155">
        <v>209.6</v>
      </c>
      <c r="Z21" s="154">
        <v>0</v>
      </c>
    </row>
    <row r="22" spans="1:26" s="131" customFormat="1" ht="12.75">
      <c r="A22" s="127" t="s">
        <v>77</v>
      </c>
      <c r="B22" s="128" t="s">
        <v>162</v>
      </c>
      <c r="C22" s="129">
        <v>0</v>
      </c>
      <c r="D22" s="130" t="s">
        <v>17</v>
      </c>
      <c r="E22" s="130" t="s">
        <v>17</v>
      </c>
      <c r="F22" s="149">
        <f t="shared" si="3"/>
        <v>0</v>
      </c>
      <c r="G22" s="149">
        <f t="shared" si="3"/>
        <v>0</v>
      </c>
      <c r="H22" s="150">
        <v>0</v>
      </c>
      <c r="I22" s="150">
        <v>0</v>
      </c>
      <c r="J22" s="150">
        <v>0</v>
      </c>
      <c r="K22" s="150">
        <v>0</v>
      </c>
      <c r="L22" s="129">
        <v>0</v>
      </c>
      <c r="M22" s="129">
        <v>0</v>
      </c>
      <c r="N22" s="149" t="s">
        <v>17</v>
      </c>
      <c r="O22" s="149" t="s">
        <v>17</v>
      </c>
      <c r="P22" s="144">
        <v>0</v>
      </c>
      <c r="Q22" s="147">
        <v>0</v>
      </c>
      <c r="R22" s="147">
        <v>0</v>
      </c>
      <c r="S22" s="147">
        <v>0</v>
      </c>
      <c r="T22" s="147">
        <v>0</v>
      </c>
      <c r="U22" s="144">
        <v>0</v>
      </c>
      <c r="V22" s="130">
        <v>0</v>
      </c>
      <c r="W22" s="149">
        <v>0</v>
      </c>
      <c r="X22" s="156">
        <v>0</v>
      </c>
      <c r="Y22" s="157">
        <v>0</v>
      </c>
      <c r="Z22" s="156">
        <v>0</v>
      </c>
    </row>
    <row r="23" spans="1:26" s="94" customFormat="1" ht="12.75">
      <c r="A23" s="75" t="s">
        <v>125</v>
      </c>
      <c r="B23" s="119" t="s">
        <v>124</v>
      </c>
      <c r="C23" s="108">
        <v>256</v>
      </c>
      <c r="D23" s="72">
        <v>171</v>
      </c>
      <c r="E23" s="72">
        <v>7</v>
      </c>
      <c r="F23" s="145">
        <f t="shared" si="3"/>
        <v>7593639.62</v>
      </c>
      <c r="G23" s="145">
        <f t="shared" si="3"/>
        <v>1434106.84</v>
      </c>
      <c r="H23" s="148">
        <v>7593222.75</v>
      </c>
      <c r="I23" s="148">
        <v>1433836.1</v>
      </c>
      <c r="J23" s="148">
        <v>416.87</v>
      </c>
      <c r="K23" s="148">
        <v>270.74</v>
      </c>
      <c r="L23" s="108">
        <v>0</v>
      </c>
      <c r="M23" s="108">
        <v>0</v>
      </c>
      <c r="N23" s="153">
        <v>40464.73</v>
      </c>
      <c r="O23" s="153">
        <v>586968.11</v>
      </c>
      <c r="P23" s="140">
        <v>43137.93</v>
      </c>
      <c r="Q23" s="141">
        <v>22</v>
      </c>
      <c r="R23" s="141">
        <v>1</v>
      </c>
      <c r="S23" s="141">
        <v>0</v>
      </c>
      <c r="T23" s="141">
        <v>3</v>
      </c>
      <c r="U23" s="140">
        <v>262.64</v>
      </c>
      <c r="V23" s="72">
        <v>39</v>
      </c>
      <c r="W23" s="153">
        <v>562948.29</v>
      </c>
      <c r="X23" s="154">
        <v>0</v>
      </c>
      <c r="Y23" s="155">
        <v>0</v>
      </c>
      <c r="Z23" s="154">
        <v>1</v>
      </c>
    </row>
    <row r="24" spans="1:26" ht="12.75">
      <c r="A24" s="75" t="s">
        <v>126</v>
      </c>
      <c r="B24" s="117" t="s">
        <v>138</v>
      </c>
      <c r="C24" s="108">
        <v>408</v>
      </c>
      <c r="D24" s="35" t="s">
        <v>17</v>
      </c>
      <c r="E24" s="35" t="s">
        <v>17</v>
      </c>
      <c r="F24" s="145">
        <f>SUM(H24,J24,L24)</f>
        <v>285014.76</v>
      </c>
      <c r="G24" s="145">
        <f>SUM(I24,K24,M24)</f>
        <v>225263.43</v>
      </c>
      <c r="H24" s="148">
        <v>185831.01</v>
      </c>
      <c r="I24" s="148">
        <v>208301.26</v>
      </c>
      <c r="J24" s="148">
        <v>99183.75</v>
      </c>
      <c r="K24" s="148">
        <v>16962.17</v>
      </c>
      <c r="L24" s="108">
        <v>0</v>
      </c>
      <c r="M24" s="108">
        <v>0</v>
      </c>
      <c r="N24" s="146" t="s">
        <v>17</v>
      </c>
      <c r="O24" s="146" t="s">
        <v>17</v>
      </c>
      <c r="P24" s="140">
        <v>32937.48</v>
      </c>
      <c r="Q24" s="141">
        <v>74</v>
      </c>
      <c r="R24" s="141">
        <v>0</v>
      </c>
      <c r="S24" s="141">
        <v>0</v>
      </c>
      <c r="T24" s="141">
        <v>0</v>
      </c>
      <c r="U24" s="140">
        <v>0</v>
      </c>
      <c r="V24" s="72">
        <v>21</v>
      </c>
      <c r="W24" s="153">
        <v>12503.26</v>
      </c>
      <c r="X24" s="154">
        <v>0</v>
      </c>
      <c r="Y24" s="155">
        <v>0</v>
      </c>
      <c r="Z24" s="154">
        <v>0</v>
      </c>
    </row>
    <row r="25" spans="1:26" ht="12.75">
      <c r="A25" s="75" t="s">
        <v>158</v>
      </c>
      <c r="B25" s="106" t="s">
        <v>72</v>
      </c>
      <c r="C25" s="108">
        <v>297</v>
      </c>
      <c r="D25" s="35" t="s">
        <v>17</v>
      </c>
      <c r="E25" s="35" t="s">
        <v>17</v>
      </c>
      <c r="F25" s="145">
        <f t="shared" si="3"/>
        <v>46463.08</v>
      </c>
      <c r="G25" s="145">
        <f t="shared" si="3"/>
        <v>34099.24</v>
      </c>
      <c r="H25" s="148">
        <v>46463.08</v>
      </c>
      <c r="I25" s="148">
        <v>34099.24</v>
      </c>
      <c r="J25" s="148">
        <v>0</v>
      </c>
      <c r="K25" s="148">
        <v>0</v>
      </c>
      <c r="L25" s="108">
        <v>0</v>
      </c>
      <c r="M25" s="108">
        <v>0</v>
      </c>
      <c r="N25" s="146" t="s">
        <v>17</v>
      </c>
      <c r="O25" s="146" t="s">
        <v>17</v>
      </c>
      <c r="P25" s="136">
        <v>419.41</v>
      </c>
      <c r="Q25" s="73">
        <v>5</v>
      </c>
      <c r="R25" s="73">
        <v>0</v>
      </c>
      <c r="S25" s="73">
        <v>0</v>
      </c>
      <c r="T25" s="73">
        <v>0</v>
      </c>
      <c r="U25" s="136">
        <v>0</v>
      </c>
      <c r="V25" s="72">
        <v>36</v>
      </c>
      <c r="W25" s="153">
        <v>8017.42</v>
      </c>
      <c r="X25" s="154">
        <v>0</v>
      </c>
      <c r="Y25" s="155">
        <v>0</v>
      </c>
      <c r="Z25" s="154">
        <v>0</v>
      </c>
    </row>
    <row r="26" spans="1:26" s="131" customFormat="1" ht="12.75">
      <c r="A26" s="127" t="s">
        <v>163</v>
      </c>
      <c r="B26" s="132" t="s">
        <v>164</v>
      </c>
      <c r="C26" s="129">
        <v>0</v>
      </c>
      <c r="D26" s="130">
        <v>0</v>
      </c>
      <c r="E26" s="130">
        <v>0</v>
      </c>
      <c r="F26" s="149">
        <v>0</v>
      </c>
      <c r="G26" s="149">
        <v>0</v>
      </c>
      <c r="H26" s="150">
        <v>0</v>
      </c>
      <c r="I26" s="150">
        <v>0</v>
      </c>
      <c r="J26" s="150">
        <v>0</v>
      </c>
      <c r="K26" s="150">
        <v>0</v>
      </c>
      <c r="L26" s="129">
        <v>0</v>
      </c>
      <c r="M26" s="129">
        <v>0</v>
      </c>
      <c r="N26" s="149">
        <v>0</v>
      </c>
      <c r="O26" s="149">
        <v>0</v>
      </c>
      <c r="P26" s="144">
        <v>0</v>
      </c>
      <c r="Q26" s="147">
        <v>0</v>
      </c>
      <c r="R26" s="147">
        <v>0</v>
      </c>
      <c r="S26" s="147">
        <v>0</v>
      </c>
      <c r="T26" s="147">
        <v>0</v>
      </c>
      <c r="U26" s="144">
        <v>0</v>
      </c>
      <c r="V26" s="130">
        <v>0</v>
      </c>
      <c r="W26" s="149">
        <v>0</v>
      </c>
      <c r="X26" s="156">
        <v>0</v>
      </c>
      <c r="Y26" s="157">
        <v>0</v>
      </c>
      <c r="Z26" s="156">
        <v>0</v>
      </c>
    </row>
    <row r="27" spans="1:26" ht="12.75">
      <c r="A27" s="107" t="s">
        <v>9</v>
      </c>
      <c r="B27" s="113" t="s">
        <v>92</v>
      </c>
      <c r="C27" s="114">
        <f aca="true" t="shared" si="4" ref="C27:Y27">SUM(C11,C17)</f>
        <v>14212</v>
      </c>
      <c r="D27" s="114">
        <f t="shared" si="4"/>
        <v>1124</v>
      </c>
      <c r="E27" s="114">
        <f t="shared" si="4"/>
        <v>15</v>
      </c>
      <c r="F27" s="151">
        <f t="shared" si="4"/>
        <v>12312530.489999998</v>
      </c>
      <c r="G27" s="151">
        <f t="shared" si="4"/>
        <v>5188713.1</v>
      </c>
      <c r="H27" s="151">
        <f t="shared" si="4"/>
        <v>12202222.620000001</v>
      </c>
      <c r="I27" s="151">
        <f t="shared" si="4"/>
        <v>5162924.300000001</v>
      </c>
      <c r="J27" s="151">
        <f t="shared" si="4"/>
        <v>110307.87</v>
      </c>
      <c r="K27" s="151">
        <f t="shared" si="4"/>
        <v>25788.799999999996</v>
      </c>
      <c r="L27" s="114">
        <f t="shared" si="4"/>
        <v>0</v>
      </c>
      <c r="M27" s="114">
        <f t="shared" si="4"/>
        <v>0</v>
      </c>
      <c r="N27" s="151">
        <f t="shared" si="4"/>
        <v>296386.76</v>
      </c>
      <c r="O27" s="151">
        <f t="shared" si="4"/>
        <v>783089.33</v>
      </c>
      <c r="P27" s="151">
        <f t="shared" si="4"/>
        <v>154231.67</v>
      </c>
      <c r="Q27" s="114">
        <f t="shared" si="4"/>
        <v>1492</v>
      </c>
      <c r="R27" s="114">
        <f t="shared" si="4"/>
        <v>15</v>
      </c>
      <c r="S27" s="114">
        <f t="shared" si="4"/>
        <v>0</v>
      </c>
      <c r="T27" s="114">
        <f t="shared" si="4"/>
        <v>55</v>
      </c>
      <c r="U27" s="151">
        <f t="shared" si="4"/>
        <v>13932.82</v>
      </c>
      <c r="V27" s="114">
        <f t="shared" si="4"/>
        <v>2551</v>
      </c>
      <c r="W27" s="114">
        <f t="shared" si="4"/>
        <v>860450.2000000001</v>
      </c>
      <c r="X27" s="114">
        <f t="shared" si="4"/>
        <v>624</v>
      </c>
      <c r="Y27" s="151">
        <f t="shared" si="4"/>
        <v>23763.07</v>
      </c>
      <c r="Z27" s="114">
        <f>SUM(Z11,Z17)</f>
        <v>7</v>
      </c>
    </row>
    <row r="28" spans="1:26" ht="24">
      <c r="A28" s="107" t="s">
        <v>10</v>
      </c>
      <c r="B28" s="113" t="s">
        <v>153</v>
      </c>
      <c r="C28" s="114" t="s">
        <v>17</v>
      </c>
      <c r="D28" s="114" t="s">
        <v>17</v>
      </c>
      <c r="E28" s="114" t="s">
        <v>17</v>
      </c>
      <c r="F28" s="152">
        <f>H28+J28+L28</f>
        <v>8836462.88</v>
      </c>
      <c r="G28" s="151" t="s">
        <v>17</v>
      </c>
      <c r="H28" s="152">
        <v>8679486.64</v>
      </c>
      <c r="I28" s="151" t="s">
        <v>17</v>
      </c>
      <c r="J28" s="152">
        <v>156976.24</v>
      </c>
      <c r="K28" s="151">
        <v>0</v>
      </c>
      <c r="L28" s="116">
        <v>0</v>
      </c>
      <c r="M28" s="114" t="s">
        <v>17</v>
      </c>
      <c r="N28" s="114" t="s">
        <v>17</v>
      </c>
      <c r="O28" s="114" t="s">
        <v>17</v>
      </c>
      <c r="P28" s="114" t="s">
        <v>17</v>
      </c>
      <c r="Q28" s="114" t="s">
        <v>17</v>
      </c>
      <c r="R28" s="114" t="s">
        <v>17</v>
      </c>
      <c r="S28" s="114" t="s">
        <v>17</v>
      </c>
      <c r="T28" s="114" t="s">
        <v>17</v>
      </c>
      <c r="U28" s="114" t="s">
        <v>17</v>
      </c>
      <c r="V28" s="114" t="s">
        <v>17</v>
      </c>
      <c r="W28" s="114" t="s">
        <v>17</v>
      </c>
      <c r="X28" s="114" t="s">
        <v>17</v>
      </c>
      <c r="Y28" s="114" t="s">
        <v>17</v>
      </c>
      <c r="Z28" s="114" t="s">
        <v>17</v>
      </c>
    </row>
    <row r="29" spans="1:15" ht="12.7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1" spans="1:28" ht="12.75">
      <c r="A31" s="121" t="s">
        <v>23</v>
      </c>
      <c r="V31" s="94"/>
      <c r="W31" s="94"/>
      <c r="X31" s="94"/>
      <c r="Y31" s="94"/>
      <c r="Z31" s="94"/>
      <c r="AA31" s="94"/>
      <c r="AB31" s="94"/>
    </row>
    <row r="32" spans="1:28" ht="12.75">
      <c r="A32" s="121" t="s">
        <v>154</v>
      </c>
      <c r="V32" s="94"/>
      <c r="W32" s="94"/>
      <c r="X32" s="94"/>
      <c r="Y32" s="94"/>
      <c r="Z32" s="94"/>
      <c r="AA32" s="21"/>
      <c r="AB32" s="94"/>
    </row>
    <row r="33" spans="1:28" ht="12.75">
      <c r="A33" s="31" t="s">
        <v>165</v>
      </c>
      <c r="V33" s="21"/>
      <c r="W33" s="21"/>
      <c r="X33" s="21"/>
      <c r="Y33" s="21"/>
      <c r="Z33" s="21"/>
      <c r="AA33" s="21"/>
      <c r="AB33" s="94"/>
    </row>
    <row r="34" spans="1:28" ht="12.75">
      <c r="A34" s="31" t="s">
        <v>127</v>
      </c>
      <c r="V34" s="21"/>
      <c r="W34" s="21"/>
      <c r="X34" s="21"/>
      <c r="Y34" s="21"/>
      <c r="Z34" s="21"/>
      <c r="AA34" s="21"/>
      <c r="AB34" s="94"/>
    </row>
    <row r="35" spans="1:28" ht="12.75">
      <c r="A35" s="31" t="s">
        <v>155</v>
      </c>
      <c r="V35" s="21"/>
      <c r="W35" s="21"/>
      <c r="X35" s="21"/>
      <c r="Y35" s="21"/>
      <c r="Z35" s="21"/>
      <c r="AA35" s="21"/>
      <c r="AB35" s="94"/>
    </row>
    <row r="36" spans="1:28" ht="66.75" customHeight="1">
      <c r="A36" s="202" t="s">
        <v>166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V36" s="21"/>
      <c r="W36" s="21"/>
      <c r="X36" s="21"/>
      <c r="Y36" s="21"/>
      <c r="Z36" s="21"/>
      <c r="AA36" s="21"/>
      <c r="AB36" s="94"/>
    </row>
    <row r="37" spans="1:28" ht="12.75">
      <c r="A37" s="125" t="s">
        <v>167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V37" s="21"/>
      <c r="W37" s="21"/>
      <c r="X37" s="21"/>
      <c r="Y37" s="21"/>
      <c r="Z37" s="21"/>
      <c r="AA37" s="21"/>
      <c r="AB37" s="94"/>
    </row>
    <row r="38" spans="1:28" ht="12.75">
      <c r="A38" s="125" t="s">
        <v>143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V38" s="21"/>
      <c r="W38" s="21"/>
      <c r="X38" s="21"/>
      <c r="Y38" s="21"/>
      <c r="Z38" s="21"/>
      <c r="AA38" s="21"/>
      <c r="AB38" s="94"/>
    </row>
    <row r="39" ht="12.75">
      <c r="A39" s="39"/>
    </row>
    <row r="40" ht="12.75">
      <c r="A40" s="39" t="s">
        <v>36</v>
      </c>
    </row>
    <row r="41" ht="12.75">
      <c r="A41" s="39" t="s">
        <v>21</v>
      </c>
    </row>
  </sheetData>
  <sheetProtection/>
  <mergeCells count="24">
    <mergeCell ref="A36:K36"/>
    <mergeCell ref="A7:A9"/>
    <mergeCell ref="B7:B9"/>
    <mergeCell ref="F7:O7"/>
    <mergeCell ref="F8:G8"/>
    <mergeCell ref="H8:I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B3:N3"/>
    <mergeCell ref="B4:N4"/>
    <mergeCell ref="B5:N5"/>
    <mergeCell ref="O8:O9"/>
    <mergeCell ref="N8:N9"/>
    <mergeCell ref="J8:K8"/>
    <mergeCell ref="L8:M8"/>
    <mergeCell ref="C7:E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7.00390625" style="9" customWidth="1"/>
    <col min="2" max="2" width="35.421875" style="9" customWidth="1"/>
    <col min="3" max="3" width="20.57421875" style="7" customWidth="1"/>
    <col min="4" max="4" width="24.140625" style="7" customWidth="1"/>
    <col min="5" max="5" width="15.140625" style="7" customWidth="1"/>
    <col min="6" max="6" width="13.421875" style="7" customWidth="1"/>
    <col min="7" max="7" width="13.57421875" style="7" customWidth="1"/>
    <col min="8" max="8" width="22.7109375" style="7" customWidth="1"/>
    <col min="9" max="16384" width="9.140625" style="7" customWidth="1"/>
  </cols>
  <sheetData>
    <row r="1" ht="12.75" customHeight="1">
      <c r="D1" s="41" t="s">
        <v>175</v>
      </c>
    </row>
    <row r="2" spans="7:8" ht="12.75" customHeight="1">
      <c r="G2" s="42"/>
      <c r="H2" s="42"/>
    </row>
    <row r="3" spans="1:7" ht="39.75" customHeight="1">
      <c r="A3" s="5"/>
      <c r="B3" s="206" t="s">
        <v>168</v>
      </c>
      <c r="C3" s="206"/>
      <c r="D3" s="206"/>
      <c r="E3" s="2"/>
      <c r="F3" s="2"/>
      <c r="G3" s="2"/>
    </row>
    <row r="4" spans="1:7" s="4" customFormat="1" ht="15.75">
      <c r="A4" s="43" t="s">
        <v>44</v>
      </c>
      <c r="B4" s="44"/>
      <c r="C4" s="44" t="s">
        <v>172</v>
      </c>
      <c r="D4" s="44"/>
      <c r="E4" s="45"/>
      <c r="F4" s="45"/>
      <c r="G4" s="45"/>
    </row>
    <row r="5" spans="3:8" s="4" customFormat="1" ht="15" customHeight="1">
      <c r="C5" s="24"/>
      <c r="D5" s="46"/>
      <c r="E5" s="46"/>
      <c r="F5" s="46"/>
      <c r="G5" s="46"/>
      <c r="H5" s="46"/>
    </row>
    <row r="6" spans="3:4" s="4" customFormat="1" ht="15" customHeight="1">
      <c r="C6" s="24"/>
      <c r="D6" s="24"/>
    </row>
    <row r="7" spans="1:8" s="1" customFormat="1" ht="29.25" customHeight="1">
      <c r="A7" s="47" t="s">
        <v>2</v>
      </c>
      <c r="B7" s="48" t="s">
        <v>54</v>
      </c>
      <c r="C7" s="47" t="s">
        <v>58</v>
      </c>
      <c r="D7" s="47" t="s">
        <v>56</v>
      </c>
      <c r="E7" s="60"/>
      <c r="F7" s="60"/>
      <c r="G7" s="61"/>
      <c r="H7" s="60"/>
    </row>
    <row r="8" spans="1:8" s="1" customFormat="1" ht="15.75">
      <c r="A8" s="62" t="s">
        <v>4</v>
      </c>
      <c r="B8" s="63" t="s">
        <v>55</v>
      </c>
      <c r="C8" s="65">
        <v>36</v>
      </c>
      <c r="D8" s="65">
        <v>163</v>
      </c>
      <c r="E8" s="64"/>
      <c r="F8" s="64"/>
      <c r="G8" s="64"/>
      <c r="H8" s="64"/>
    </row>
    <row r="9" spans="1:8" s="1" customFormat="1" ht="15.75">
      <c r="A9" s="62" t="s">
        <v>5</v>
      </c>
      <c r="B9" s="63" t="s">
        <v>57</v>
      </c>
      <c r="C9" s="65">
        <v>264</v>
      </c>
      <c r="D9" s="65">
        <v>264</v>
      </c>
      <c r="E9" s="64"/>
      <c r="F9" s="64"/>
      <c r="G9" s="64"/>
      <c r="H9" s="64"/>
    </row>
    <row r="10" spans="1:8" s="1" customFormat="1" ht="47.25">
      <c r="A10" s="62" t="s">
        <v>9</v>
      </c>
      <c r="B10" s="63" t="s">
        <v>84</v>
      </c>
      <c r="C10" s="65">
        <v>0</v>
      </c>
      <c r="D10" s="65" t="s">
        <v>17</v>
      </c>
      <c r="E10" s="64"/>
      <c r="F10" s="64"/>
      <c r="G10" s="64"/>
      <c r="H10" s="64"/>
    </row>
    <row r="12" ht="12.75">
      <c r="B12" s="10" t="s">
        <v>47</v>
      </c>
    </row>
    <row r="13" ht="12.75">
      <c r="B13" s="10"/>
    </row>
    <row r="14" ht="12" customHeight="1"/>
    <row r="15" spans="2:4" ht="12.75">
      <c r="B15" s="22" t="s">
        <v>36</v>
      </c>
      <c r="C15" s="22"/>
      <c r="D15" s="52"/>
    </row>
    <row r="16" spans="2:4" ht="12.75" customHeight="1">
      <c r="B16" s="6"/>
      <c r="C16" s="6"/>
      <c r="D16" s="8" t="s">
        <v>45</v>
      </c>
    </row>
    <row r="17" spans="2:3" ht="12.75">
      <c r="B17" s="22" t="s">
        <v>46</v>
      </c>
      <c r="C17" s="22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3.8515625" style="9" customWidth="1"/>
    <col min="2" max="2" width="13.7109375" style="9" customWidth="1"/>
    <col min="3" max="3" width="16.00390625" style="9" customWidth="1"/>
    <col min="4" max="4" width="14.57421875" style="7" customWidth="1"/>
    <col min="5" max="5" width="16.7109375" style="7" customWidth="1"/>
    <col min="6" max="6" width="15.421875" style="7" customWidth="1"/>
    <col min="7" max="7" width="17.57421875" style="7" customWidth="1"/>
    <col min="8" max="8" width="15.140625" style="7" customWidth="1"/>
    <col min="9" max="9" width="13.421875" style="7" customWidth="1"/>
    <col min="10" max="10" width="13.57421875" style="7" customWidth="1"/>
    <col min="11" max="11" width="22.7109375" style="7" customWidth="1"/>
    <col min="12" max="16384" width="9.140625" style="7" customWidth="1"/>
  </cols>
  <sheetData>
    <row r="1" ht="12.75" customHeight="1">
      <c r="G1" s="41" t="s">
        <v>176</v>
      </c>
    </row>
    <row r="2" spans="10:11" ht="12.75" customHeight="1">
      <c r="J2" s="42"/>
      <c r="K2" s="42"/>
    </row>
    <row r="3" spans="1:10" ht="15.75" customHeight="1">
      <c r="A3" s="206" t="s">
        <v>169</v>
      </c>
      <c r="B3" s="206"/>
      <c r="C3" s="206"/>
      <c r="D3" s="206"/>
      <c r="E3" s="206"/>
      <c r="F3" s="206"/>
      <c r="G3" s="206"/>
      <c r="H3" s="2"/>
      <c r="I3" s="2"/>
      <c r="J3" s="2"/>
    </row>
    <row r="4" spans="1:10" s="4" customFormat="1" ht="15.75">
      <c r="A4" s="43" t="s">
        <v>44</v>
      </c>
      <c r="B4" s="207" t="s">
        <v>172</v>
      </c>
      <c r="C4" s="207"/>
      <c r="D4" s="207"/>
      <c r="E4" s="207"/>
      <c r="F4" s="207"/>
      <c r="G4" s="45"/>
      <c r="H4" s="45"/>
      <c r="I4" s="45"/>
      <c r="J4" s="45"/>
    </row>
    <row r="5" spans="4:11" s="4" customFormat="1" ht="15" customHeight="1">
      <c r="D5" s="24"/>
      <c r="E5" s="46"/>
      <c r="F5" s="46"/>
      <c r="G5" s="46"/>
      <c r="H5" s="46"/>
      <c r="I5" s="46"/>
      <c r="J5" s="46"/>
      <c r="K5" s="46"/>
    </row>
    <row r="6" spans="4:7" s="4" customFormat="1" ht="15" customHeight="1">
      <c r="D6" s="24"/>
      <c r="E6" s="24"/>
      <c r="F6" s="24"/>
      <c r="G6" s="24"/>
    </row>
    <row r="7" spans="1:7" s="4" customFormat="1" ht="48" customHeight="1">
      <c r="A7" s="208" t="s">
        <v>60</v>
      </c>
      <c r="B7" s="210" t="s">
        <v>61</v>
      </c>
      <c r="C7" s="211"/>
      <c r="D7" s="210" t="s">
        <v>62</v>
      </c>
      <c r="E7" s="211"/>
      <c r="F7" s="210" t="s">
        <v>63</v>
      </c>
      <c r="G7" s="211"/>
    </row>
    <row r="8" spans="1:11" ht="75.75" customHeight="1">
      <c r="A8" s="209"/>
      <c r="B8" s="47" t="s">
        <v>156</v>
      </c>
      <c r="C8" s="48" t="s">
        <v>64</v>
      </c>
      <c r="D8" s="47" t="s">
        <v>59</v>
      </c>
      <c r="E8" s="48" t="s">
        <v>65</v>
      </c>
      <c r="F8" s="47" t="s">
        <v>59</v>
      </c>
      <c r="G8" s="48" t="s">
        <v>66</v>
      </c>
      <c r="H8" s="49"/>
      <c r="I8" s="49"/>
      <c r="J8" s="50"/>
      <c r="K8" s="49"/>
    </row>
    <row r="9" spans="1:11" ht="12.75">
      <c r="A9" s="56" t="s">
        <v>4</v>
      </c>
      <c r="B9" s="56" t="s">
        <v>5</v>
      </c>
      <c r="C9" s="56" t="s">
        <v>9</v>
      </c>
      <c r="D9" s="56" t="s">
        <v>10</v>
      </c>
      <c r="E9" s="56" t="s">
        <v>20</v>
      </c>
      <c r="F9" s="56" t="s">
        <v>51</v>
      </c>
      <c r="G9" s="56" t="s">
        <v>52</v>
      </c>
      <c r="H9" s="51"/>
      <c r="I9" s="51"/>
      <c r="J9" s="51"/>
      <c r="K9" s="51"/>
    </row>
    <row r="10" spans="1:11" ht="48.75" customHeight="1">
      <c r="A10" s="57" t="s">
        <v>67</v>
      </c>
      <c r="B10" s="137">
        <v>36</v>
      </c>
      <c r="C10" s="138">
        <v>3195.97</v>
      </c>
      <c r="D10" s="135">
        <v>40</v>
      </c>
      <c r="E10" s="143">
        <v>2244.8</v>
      </c>
      <c r="F10" s="135">
        <v>0</v>
      </c>
      <c r="G10" s="135">
        <v>0</v>
      </c>
      <c r="H10" s="51"/>
      <c r="I10" s="51"/>
      <c r="J10" s="51"/>
      <c r="K10" s="51"/>
    </row>
    <row r="11" spans="1:11" ht="31.5">
      <c r="A11" s="57" t="s">
        <v>68</v>
      </c>
      <c r="B11" s="137">
        <v>23</v>
      </c>
      <c r="C11" s="138">
        <v>3721.7</v>
      </c>
      <c r="D11" s="135">
        <v>22</v>
      </c>
      <c r="E11" s="143">
        <v>1832.31</v>
      </c>
      <c r="F11" s="135">
        <v>0</v>
      </c>
      <c r="G11" s="135">
        <v>0</v>
      </c>
      <c r="H11" s="51"/>
      <c r="I11" s="51"/>
      <c r="J11" s="51"/>
      <c r="K11" s="51"/>
    </row>
    <row r="12" spans="1:11" ht="99.75" customHeight="1">
      <c r="A12" s="100" t="s">
        <v>128</v>
      </c>
      <c r="B12" s="137">
        <v>56</v>
      </c>
      <c r="C12" s="138">
        <v>12690.44</v>
      </c>
      <c r="D12" s="135">
        <v>58</v>
      </c>
      <c r="E12" s="143">
        <v>11831.82</v>
      </c>
      <c r="F12" s="135">
        <v>0</v>
      </c>
      <c r="G12" s="135">
        <v>0</v>
      </c>
      <c r="H12" s="51"/>
      <c r="I12" s="51"/>
      <c r="J12" s="51"/>
      <c r="K12" s="51"/>
    </row>
    <row r="13" ht="12.75">
      <c r="C13" s="10"/>
    </row>
    <row r="14" spans="1:3" ht="25.5">
      <c r="A14" s="126" t="s">
        <v>157</v>
      </c>
      <c r="C14" s="10"/>
    </row>
    <row r="15" ht="12" customHeight="1"/>
    <row r="16" spans="1:7" ht="12.75">
      <c r="A16" s="22" t="s">
        <v>36</v>
      </c>
      <c r="B16" s="22"/>
      <c r="C16" s="52"/>
      <c r="F16" s="53"/>
      <c r="G16" s="53"/>
    </row>
    <row r="17" spans="1:7" ht="12.75" customHeight="1">
      <c r="A17" s="6"/>
      <c r="B17" s="6"/>
      <c r="C17" s="8" t="s">
        <v>45</v>
      </c>
      <c r="F17" s="8"/>
      <c r="G17" s="8"/>
    </row>
    <row r="18" spans="1:3" ht="12.75">
      <c r="A18" s="22" t="s">
        <v>46</v>
      </c>
      <c r="B18" s="22"/>
      <c r="C18" s="7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2021-01-14T03:58:59Z</cp:lastPrinted>
  <dcterms:created xsi:type="dcterms:W3CDTF">2010-01-11T03:41:37Z</dcterms:created>
  <dcterms:modified xsi:type="dcterms:W3CDTF">2021-12-07T01:40:42Z</dcterms:modified>
  <cp:category/>
  <cp:version/>
  <cp:contentType/>
  <cp:contentStatus/>
</cp:coreProperties>
</file>